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Kate\OneDrive - University of North Carolina at Chapel Hill\2019laptop\Documents\TPC_Acropora\Raw_data\Aquarium Data\"/>
    </mc:Choice>
  </mc:AlternateContent>
  <xr:revisionPtr revIDLastSave="71" documentId="11_58929DE77B25B415353FBEBBF327A5110E5C07B3" xr6:coauthVersionLast="43" xr6:coauthVersionMax="43" xr10:uidLastSave="{54FC47D7-64A9-4731-AFC3-432D5BE309C2}"/>
  <bookViews>
    <workbookView xWindow="-110" yWindow="-110" windowWidth="18220" windowHeight="11620" firstSheet="4" activeTab="7" xr2:uid="{00000000-000D-0000-FFFF-FFFF00000000}"/>
  </bookViews>
  <sheets>
    <sheet name="Precut" sheetId="1" r:id="rId1"/>
    <sheet name="Acclimatization log" sheetId="2" r:id="rId2"/>
    <sheet name="Experimental log" sheetId="3" r:id="rId3"/>
    <sheet name="Feeding log" sheetId="6" r:id="rId4"/>
    <sheet name="Pre-measured weight" sheetId="4" r:id="rId5"/>
    <sheet name="Post-measured weight" sheetId="8" r:id="rId6"/>
    <sheet name="All weight" sheetId="9" r:id="rId7"/>
    <sheet name="PercentchangeBW" sheetId="13" r:id="rId8"/>
    <sheet name="PercentchangeGrowth" sheetId="15" r:id="rId9"/>
    <sheet name="Linear extension" sheetId="10" r:id="rId10"/>
    <sheet name="ImageJSA" sheetId="18" r:id="rId11"/>
    <sheet name="graphdata" sheetId="14" r:id="rId12"/>
    <sheet name="Standard Average" sheetId="11" r:id="rId13"/>
    <sheet name="1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8" i="9" l="1"/>
  <c r="R85" i="9"/>
  <c r="R92" i="9"/>
  <c r="R105" i="9"/>
  <c r="R106" i="9"/>
  <c r="R107" i="9"/>
  <c r="R84" i="9"/>
  <c r="F2" i="13" l="1"/>
  <c r="M26" i="18" l="1"/>
  <c r="H26" i="18"/>
  <c r="I26" i="18" s="1"/>
  <c r="J3" i="10"/>
  <c r="K3" i="10" s="1"/>
  <c r="J4" i="10"/>
  <c r="K4" i="10" s="1"/>
  <c r="J5" i="10"/>
  <c r="K5" i="10" s="1"/>
  <c r="J6" i="10"/>
  <c r="K6" i="10" s="1"/>
  <c r="J7" i="10"/>
  <c r="K7" i="10" s="1"/>
  <c r="J8" i="10"/>
  <c r="K8" i="10" s="1"/>
  <c r="J9" i="10"/>
  <c r="K9" i="10" s="1"/>
  <c r="J10" i="10"/>
  <c r="K10" i="10" s="1"/>
  <c r="J11" i="10"/>
  <c r="K11" i="10" s="1"/>
  <c r="J12" i="10"/>
  <c r="K12" i="10" s="1"/>
  <c r="J13" i="10"/>
  <c r="K13" i="10" s="1"/>
  <c r="J14" i="10"/>
  <c r="K14" i="10" s="1"/>
  <c r="J15" i="10"/>
  <c r="K15" i="10" s="1"/>
  <c r="J16" i="10"/>
  <c r="K16" i="10" s="1"/>
  <c r="J17" i="10"/>
  <c r="K17" i="10" s="1"/>
  <c r="J18" i="10"/>
  <c r="K18" i="10" s="1"/>
  <c r="J19" i="10"/>
  <c r="K19" i="10" s="1"/>
  <c r="J20" i="10"/>
  <c r="K20" i="10" s="1"/>
  <c r="J21" i="10"/>
  <c r="K21" i="10" s="1"/>
  <c r="J22" i="10"/>
  <c r="K22" i="10" s="1"/>
  <c r="J23" i="10"/>
  <c r="K23" i="10" s="1"/>
  <c r="J24" i="10"/>
  <c r="K24" i="10" s="1"/>
  <c r="J25" i="10"/>
  <c r="K25" i="10" s="1"/>
  <c r="J26" i="10"/>
  <c r="K26" i="10" s="1"/>
  <c r="J27" i="10"/>
  <c r="K27" i="10" s="1"/>
  <c r="J28" i="10"/>
  <c r="K28" i="10" s="1"/>
  <c r="J29" i="10"/>
  <c r="K29" i="10" s="1"/>
  <c r="J30" i="10"/>
  <c r="K30" i="10" s="1"/>
  <c r="J31" i="10"/>
  <c r="K31" i="10" s="1"/>
  <c r="J32" i="10"/>
  <c r="K32" i="10" s="1"/>
  <c r="J33" i="10"/>
  <c r="K33" i="10" s="1"/>
  <c r="J34" i="10"/>
  <c r="K34" i="10" s="1"/>
  <c r="J35" i="10"/>
  <c r="K35" i="10" s="1"/>
  <c r="J36" i="10"/>
  <c r="K36" i="10" s="1"/>
  <c r="J37" i="10"/>
  <c r="K37" i="10" s="1"/>
  <c r="J38" i="10"/>
  <c r="K38" i="10" s="1"/>
  <c r="J39" i="10"/>
  <c r="K39" i="10" s="1"/>
  <c r="J40" i="10"/>
  <c r="K40" i="10" s="1"/>
  <c r="J41" i="10"/>
  <c r="K41" i="10" s="1"/>
  <c r="J42" i="10"/>
  <c r="K42" i="10" s="1"/>
  <c r="J43" i="10"/>
  <c r="K43" i="10" s="1"/>
  <c r="J44" i="10"/>
  <c r="K44" i="10" s="1"/>
  <c r="J45" i="10"/>
  <c r="K45" i="10" s="1"/>
  <c r="J46" i="10"/>
  <c r="K46" i="10" s="1"/>
  <c r="J47" i="10"/>
  <c r="K47" i="10" s="1"/>
  <c r="J48" i="10"/>
  <c r="K48" i="10" s="1"/>
  <c r="J49" i="10"/>
  <c r="K49" i="10" s="1"/>
  <c r="J50" i="10"/>
  <c r="K50" i="10" s="1"/>
  <c r="J51" i="10"/>
  <c r="K51" i="10" s="1"/>
  <c r="J52" i="10"/>
  <c r="K52" i="10" s="1"/>
  <c r="J53" i="10"/>
  <c r="K53" i="10" s="1"/>
  <c r="J54" i="10"/>
  <c r="K54" i="10" s="1"/>
  <c r="J55" i="10"/>
  <c r="K55" i="10" s="1"/>
  <c r="J56" i="10"/>
  <c r="K56" i="10" s="1"/>
  <c r="J57" i="10"/>
  <c r="K57" i="10" s="1"/>
  <c r="J58" i="10"/>
  <c r="K58" i="10" s="1"/>
  <c r="J59" i="10"/>
  <c r="K59" i="10" s="1"/>
  <c r="J60" i="10"/>
  <c r="K60" i="10" s="1"/>
  <c r="J61" i="10"/>
  <c r="K61" i="10" s="1"/>
  <c r="J62" i="10"/>
  <c r="K62" i="10" s="1"/>
  <c r="J63" i="10"/>
  <c r="K63" i="10" s="1"/>
  <c r="J64" i="10"/>
  <c r="K64" i="10" s="1"/>
  <c r="J65" i="10"/>
  <c r="K65" i="10" s="1"/>
  <c r="J66" i="10"/>
  <c r="K66" i="10" s="1"/>
  <c r="J67" i="10"/>
  <c r="K67" i="10" s="1"/>
  <c r="J68" i="10"/>
  <c r="K68" i="10" s="1"/>
  <c r="J69" i="10"/>
  <c r="K69" i="10" s="1"/>
  <c r="J70" i="10"/>
  <c r="K70" i="10" s="1"/>
  <c r="J71" i="10"/>
  <c r="K71" i="10" s="1"/>
  <c r="J72" i="10"/>
  <c r="K72" i="10" s="1"/>
  <c r="J73" i="10"/>
  <c r="K73" i="10" s="1"/>
  <c r="J74" i="10"/>
  <c r="K74" i="10" s="1"/>
  <c r="J75" i="10"/>
  <c r="K75" i="10" s="1"/>
  <c r="J76" i="10"/>
  <c r="K76" i="10" s="1"/>
  <c r="J77" i="10"/>
  <c r="K77" i="10" s="1"/>
  <c r="J78" i="10"/>
  <c r="K78" i="10" s="1"/>
  <c r="J79" i="10"/>
  <c r="K79" i="10" s="1"/>
  <c r="J80" i="10"/>
  <c r="K80" i="10" s="1"/>
  <c r="J81" i="10"/>
  <c r="K81" i="10" s="1"/>
  <c r="J82" i="10"/>
  <c r="K82" i="10" s="1"/>
  <c r="J83" i="10"/>
  <c r="K83" i="10" s="1"/>
  <c r="J84" i="10"/>
  <c r="K84" i="10" s="1"/>
  <c r="J85" i="10"/>
  <c r="K85" i="10" s="1"/>
  <c r="J86" i="10"/>
  <c r="K86" i="10" s="1"/>
  <c r="J87" i="10"/>
  <c r="K87" i="10" s="1"/>
  <c r="J88" i="10"/>
  <c r="K88" i="10" s="1"/>
  <c r="J89" i="10"/>
  <c r="K89" i="10" s="1"/>
  <c r="J90" i="10"/>
  <c r="K90" i="10" s="1"/>
  <c r="J91" i="10"/>
  <c r="K91" i="10" s="1"/>
  <c r="J92" i="10"/>
  <c r="K92" i="10" s="1"/>
  <c r="J93" i="10"/>
  <c r="K93" i="10" s="1"/>
  <c r="J94" i="10"/>
  <c r="K94" i="10" s="1"/>
  <c r="J95" i="10"/>
  <c r="K95" i="10" s="1"/>
  <c r="J96" i="10"/>
  <c r="K96" i="10" s="1"/>
  <c r="J97" i="10"/>
  <c r="K97" i="10" s="1"/>
  <c r="J2" i="10"/>
  <c r="K2" i="10" s="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2" i="10"/>
  <c r="N26" i="18" l="1"/>
  <c r="O26" i="18" s="1"/>
  <c r="O15" i="9"/>
  <c r="O28" i="9"/>
  <c r="O41" i="9"/>
  <c r="O54" i="9"/>
  <c r="O63" i="9"/>
  <c r="O72" i="9"/>
  <c r="O81" i="9"/>
  <c r="O90" i="9"/>
  <c r="O99" i="9"/>
  <c r="O2" i="9"/>
  <c r="Q2" i="9"/>
  <c r="F6" i="13"/>
  <c r="F8" i="13"/>
  <c r="F10" i="13"/>
  <c r="F12" i="13"/>
  <c r="F14" i="13"/>
  <c r="F16" i="13"/>
  <c r="F18" i="13"/>
  <c r="F20" i="13"/>
  <c r="F22" i="13"/>
  <c r="F24" i="13"/>
  <c r="F26" i="13"/>
  <c r="F28" i="13"/>
  <c r="F30" i="13"/>
  <c r="F32" i="13"/>
  <c r="F34" i="13"/>
  <c r="F36" i="13"/>
  <c r="F38" i="13"/>
  <c r="F40" i="13"/>
  <c r="F42" i="13"/>
  <c r="F44" i="13"/>
  <c r="F46" i="13"/>
  <c r="F48" i="13"/>
  <c r="F50" i="13"/>
  <c r="F52" i="13"/>
  <c r="F54" i="13"/>
  <c r="F56" i="13"/>
  <c r="F58" i="13"/>
  <c r="F60" i="13"/>
  <c r="F62" i="13"/>
  <c r="F64" i="13"/>
  <c r="F66" i="13"/>
  <c r="F68" i="13"/>
  <c r="F70" i="13"/>
  <c r="F72" i="13"/>
  <c r="F74" i="13"/>
  <c r="F76" i="13"/>
  <c r="F78" i="13"/>
  <c r="F80" i="13"/>
  <c r="F82" i="13"/>
  <c r="F84" i="13"/>
  <c r="F86" i="13"/>
  <c r="F88" i="13"/>
  <c r="F90" i="13"/>
  <c r="F92" i="13"/>
  <c r="F94" i="13"/>
  <c r="F96" i="13"/>
  <c r="F4" i="13"/>
  <c r="M11" i="9"/>
  <c r="R2" i="9"/>
  <c r="Q15" i="9" l="1"/>
  <c r="Q28" i="9"/>
  <c r="Q41" i="9"/>
  <c r="Q54" i="9"/>
  <c r="Q63" i="9"/>
  <c r="Q72" i="9"/>
  <c r="Q81" i="9"/>
  <c r="Q90" i="9"/>
  <c r="Q99" i="9"/>
  <c r="P101" i="9"/>
  <c r="Q101" i="9" s="1"/>
  <c r="P102" i="9"/>
  <c r="Q102" i="9" s="1"/>
  <c r="P103" i="9"/>
  <c r="Q103" i="9" s="1"/>
  <c r="P104" i="9"/>
  <c r="Q104" i="9" s="1"/>
  <c r="P105" i="9"/>
  <c r="Q105" i="9" s="1"/>
  <c r="P106" i="9"/>
  <c r="Q106" i="9" s="1"/>
  <c r="P107" i="9"/>
  <c r="Q107" i="9" s="1"/>
  <c r="P100" i="9"/>
  <c r="Q100" i="9" s="1"/>
  <c r="P92" i="9"/>
  <c r="Q92" i="9" s="1"/>
  <c r="P93" i="9"/>
  <c r="Q93" i="9" s="1"/>
  <c r="P94" i="9"/>
  <c r="Q94" i="9" s="1"/>
  <c r="P95" i="9"/>
  <c r="Q95" i="9" s="1"/>
  <c r="P96" i="9"/>
  <c r="Q96" i="9" s="1"/>
  <c r="P97" i="9"/>
  <c r="Q97" i="9" s="1"/>
  <c r="P98" i="9"/>
  <c r="Q98" i="9" s="1"/>
  <c r="P91" i="9"/>
  <c r="Q91" i="9" s="1"/>
  <c r="P83" i="9"/>
  <c r="Q83" i="9" s="1"/>
  <c r="P84" i="9"/>
  <c r="Q84" i="9" s="1"/>
  <c r="P85" i="9"/>
  <c r="Q85" i="9" s="1"/>
  <c r="P86" i="9"/>
  <c r="Q86" i="9" s="1"/>
  <c r="P87" i="9"/>
  <c r="Q87" i="9" s="1"/>
  <c r="P88" i="9"/>
  <c r="Q88" i="9" s="1"/>
  <c r="P89" i="9"/>
  <c r="Q89" i="9" s="1"/>
  <c r="P82" i="9"/>
  <c r="Q82" i="9" s="1"/>
  <c r="P74" i="9"/>
  <c r="Q74" i="9" s="1"/>
  <c r="P75" i="9"/>
  <c r="Q75" i="9" s="1"/>
  <c r="P76" i="9"/>
  <c r="Q76" i="9" s="1"/>
  <c r="P77" i="9"/>
  <c r="Q77" i="9" s="1"/>
  <c r="P78" i="9"/>
  <c r="Q78" i="9" s="1"/>
  <c r="P79" i="9"/>
  <c r="Q79" i="9" s="1"/>
  <c r="P80" i="9"/>
  <c r="Q80" i="9" s="1"/>
  <c r="P73" i="9"/>
  <c r="Q73" i="9" s="1"/>
  <c r="P65" i="9"/>
  <c r="Q65" i="9" s="1"/>
  <c r="P66" i="9"/>
  <c r="Q66" i="9" s="1"/>
  <c r="P67" i="9"/>
  <c r="Q67" i="9" s="1"/>
  <c r="P68" i="9"/>
  <c r="Q68" i="9" s="1"/>
  <c r="P69" i="9"/>
  <c r="Q69" i="9" s="1"/>
  <c r="P70" i="9"/>
  <c r="Q70" i="9" s="1"/>
  <c r="P71" i="9"/>
  <c r="Q71" i="9" s="1"/>
  <c r="P64" i="9"/>
  <c r="Q64" i="9" s="1"/>
  <c r="P56" i="9"/>
  <c r="Q56" i="9" s="1"/>
  <c r="P57" i="9"/>
  <c r="Q57" i="9" s="1"/>
  <c r="P58" i="9"/>
  <c r="Q58" i="9" s="1"/>
  <c r="P59" i="9"/>
  <c r="Q59" i="9" s="1"/>
  <c r="P60" i="9"/>
  <c r="Q60" i="9" s="1"/>
  <c r="P61" i="9"/>
  <c r="Q61" i="9" s="1"/>
  <c r="P62" i="9"/>
  <c r="Q62" i="9" s="1"/>
  <c r="P55" i="9"/>
  <c r="Q55" i="9" s="1"/>
  <c r="P43" i="9"/>
  <c r="Q43" i="9" s="1"/>
  <c r="P44" i="9"/>
  <c r="Q44" i="9" s="1"/>
  <c r="P45" i="9"/>
  <c r="Q45" i="9" s="1"/>
  <c r="P46" i="9"/>
  <c r="Q46" i="9" s="1"/>
  <c r="P47" i="9"/>
  <c r="Q47" i="9" s="1"/>
  <c r="P48" i="9"/>
  <c r="Q48" i="9" s="1"/>
  <c r="P49" i="9"/>
  <c r="Q49" i="9" s="1"/>
  <c r="P50" i="9"/>
  <c r="Q50" i="9" s="1"/>
  <c r="P51" i="9"/>
  <c r="Q51" i="9" s="1"/>
  <c r="P52" i="9"/>
  <c r="Q52" i="9" s="1"/>
  <c r="P53" i="9"/>
  <c r="Q53" i="9" s="1"/>
  <c r="P42" i="9"/>
  <c r="Q42" i="9" s="1"/>
  <c r="P30" i="9"/>
  <c r="Q30" i="9" s="1"/>
  <c r="P31" i="9"/>
  <c r="Q31" i="9" s="1"/>
  <c r="P32" i="9"/>
  <c r="Q32" i="9" s="1"/>
  <c r="P33" i="9"/>
  <c r="Q33" i="9" s="1"/>
  <c r="P34" i="9"/>
  <c r="Q34" i="9" s="1"/>
  <c r="P35" i="9"/>
  <c r="Q35" i="9" s="1"/>
  <c r="P36" i="9"/>
  <c r="Q36" i="9" s="1"/>
  <c r="P37" i="9"/>
  <c r="Q37" i="9" s="1"/>
  <c r="P38" i="9"/>
  <c r="Q38" i="9" s="1"/>
  <c r="P39" i="9"/>
  <c r="Q39" i="9" s="1"/>
  <c r="P40" i="9"/>
  <c r="Q40" i="9" s="1"/>
  <c r="P29" i="9"/>
  <c r="Q29" i="9" s="1"/>
  <c r="P17" i="9"/>
  <c r="Q17" i="9" s="1"/>
  <c r="P18" i="9"/>
  <c r="Q18" i="9" s="1"/>
  <c r="P19" i="9"/>
  <c r="Q19" i="9" s="1"/>
  <c r="P20" i="9"/>
  <c r="Q20" i="9" s="1"/>
  <c r="P21" i="9"/>
  <c r="Q21" i="9" s="1"/>
  <c r="P22" i="9"/>
  <c r="Q22" i="9" s="1"/>
  <c r="P23" i="9"/>
  <c r="Q23" i="9" s="1"/>
  <c r="P24" i="9"/>
  <c r="Q24" i="9" s="1"/>
  <c r="P25" i="9"/>
  <c r="Q25" i="9" s="1"/>
  <c r="P26" i="9"/>
  <c r="Q26" i="9" s="1"/>
  <c r="P27" i="9"/>
  <c r="Q27" i="9" s="1"/>
  <c r="P16" i="9"/>
  <c r="Q16" i="9" s="1"/>
  <c r="P4" i="9"/>
  <c r="Q4" i="9" s="1"/>
  <c r="P5" i="9"/>
  <c r="Q5" i="9" s="1"/>
  <c r="P6" i="9"/>
  <c r="Q6" i="9" s="1"/>
  <c r="P7" i="9"/>
  <c r="Q7" i="9" s="1"/>
  <c r="P8" i="9"/>
  <c r="Q8" i="9" s="1"/>
  <c r="P9" i="9"/>
  <c r="Q9" i="9" s="1"/>
  <c r="P10" i="9"/>
  <c r="Q10" i="9" s="1"/>
  <c r="P11" i="9"/>
  <c r="Q11" i="9" s="1"/>
  <c r="P12" i="9"/>
  <c r="Q12" i="9" s="1"/>
  <c r="P13" i="9"/>
  <c r="Q13" i="9" s="1"/>
  <c r="P14" i="9"/>
  <c r="Q14" i="9" s="1"/>
  <c r="P3" i="9"/>
  <c r="Q3" i="9" s="1"/>
  <c r="O125" i="11"/>
  <c r="N125" i="11"/>
  <c r="O115" i="11"/>
  <c r="N115" i="11"/>
  <c r="O104" i="11"/>
  <c r="N104" i="11"/>
  <c r="O93" i="11"/>
  <c r="N93" i="11"/>
  <c r="O82" i="11"/>
  <c r="N82" i="11"/>
  <c r="O71" i="11"/>
  <c r="N71" i="11"/>
  <c r="O60" i="11"/>
  <c r="N60" i="11"/>
  <c r="O45" i="11"/>
  <c r="N45" i="11"/>
  <c r="O30" i="11"/>
  <c r="N30" i="11"/>
  <c r="O14" i="11"/>
  <c r="N14" i="11"/>
  <c r="I44" i="11"/>
  <c r="J44" i="11"/>
  <c r="K44" i="11"/>
  <c r="L44" i="11"/>
  <c r="M44" i="11"/>
  <c r="H44" i="11"/>
  <c r="I59" i="11"/>
  <c r="J59" i="11"/>
  <c r="K59" i="11"/>
  <c r="L59" i="11"/>
  <c r="M59" i="11"/>
  <c r="H59" i="11"/>
  <c r="I70" i="11"/>
  <c r="J70" i="11"/>
  <c r="K70" i="11"/>
  <c r="L70" i="11"/>
  <c r="M70" i="11"/>
  <c r="H70" i="11"/>
  <c r="M81" i="11"/>
  <c r="I81" i="11"/>
  <c r="J81" i="11"/>
  <c r="K81" i="11"/>
  <c r="L81" i="11"/>
  <c r="H81" i="11"/>
  <c r="I92" i="11"/>
  <c r="J92" i="11"/>
  <c r="K92" i="11"/>
  <c r="L92" i="11"/>
  <c r="M92" i="11"/>
  <c r="H92" i="11"/>
  <c r="I103" i="11"/>
  <c r="J103" i="11"/>
  <c r="K103" i="11"/>
  <c r="L103" i="11"/>
  <c r="M103" i="11"/>
  <c r="H103" i="11"/>
  <c r="I114" i="11"/>
  <c r="J114" i="11"/>
  <c r="K114" i="11"/>
  <c r="L114" i="11"/>
  <c r="M114" i="11"/>
  <c r="H114" i="11"/>
  <c r="I125" i="11"/>
  <c r="J125" i="11"/>
  <c r="K125" i="11"/>
  <c r="L125" i="11"/>
  <c r="M125" i="11"/>
  <c r="H125" i="11"/>
  <c r="M7" i="9"/>
  <c r="AD5" i="10"/>
  <c r="AD7" i="10"/>
  <c r="AD9" i="10"/>
  <c r="AD11" i="10"/>
  <c r="AD13" i="10"/>
  <c r="AD15" i="10"/>
  <c r="AD17" i="10"/>
  <c r="AD19" i="10"/>
  <c r="AD21" i="10"/>
  <c r="AD23" i="10"/>
  <c r="AD25" i="10"/>
  <c r="AD27" i="10"/>
  <c r="AD29" i="10"/>
  <c r="AD31" i="10"/>
  <c r="AD33" i="10"/>
  <c r="AD35" i="10"/>
  <c r="AD37" i="10"/>
  <c r="AD39" i="10"/>
  <c r="AD41" i="10"/>
  <c r="AD43" i="10"/>
  <c r="AD45" i="10"/>
  <c r="AD47" i="10"/>
  <c r="AD49" i="10"/>
  <c r="AD51" i="10"/>
  <c r="AD53" i="10"/>
  <c r="AD55" i="10"/>
  <c r="AD57" i="10"/>
  <c r="AD59" i="10"/>
  <c r="AD61" i="10"/>
  <c r="AD63" i="10"/>
  <c r="AD65" i="10"/>
  <c r="AD67" i="10"/>
  <c r="AD69" i="10"/>
  <c r="AD71" i="10"/>
  <c r="AD73" i="10"/>
  <c r="AD75" i="10"/>
  <c r="AD77" i="10"/>
  <c r="AD79" i="10"/>
  <c r="AD81" i="10"/>
  <c r="AD83" i="10"/>
  <c r="AD85" i="10"/>
  <c r="AD87" i="10"/>
  <c r="AD89" i="10"/>
  <c r="AD91" i="10"/>
  <c r="AD93" i="10"/>
  <c r="AD95" i="10"/>
  <c r="AD97" i="10"/>
  <c r="AD3" i="10"/>
  <c r="AB5" i="10"/>
  <c r="AB7" i="10"/>
  <c r="AB9" i="10"/>
  <c r="AB11" i="10"/>
  <c r="AB13" i="10"/>
  <c r="AB15" i="10"/>
  <c r="AB17" i="10"/>
  <c r="AB19" i="10"/>
  <c r="AB21" i="10"/>
  <c r="AB23" i="10"/>
  <c r="AB25" i="10"/>
  <c r="AB27" i="10"/>
  <c r="AB29" i="10"/>
  <c r="AB31" i="10"/>
  <c r="AB33" i="10"/>
  <c r="AB35" i="10"/>
  <c r="AB37" i="10"/>
  <c r="AB39" i="10"/>
  <c r="AB41" i="10"/>
  <c r="AB43" i="10"/>
  <c r="AB45" i="10"/>
  <c r="AB47" i="10"/>
  <c r="AB49" i="10"/>
  <c r="AB51" i="10"/>
  <c r="AB53" i="10"/>
  <c r="AB55" i="10"/>
  <c r="AB57" i="10"/>
  <c r="AB59" i="10"/>
  <c r="AB61" i="10"/>
  <c r="AB63" i="10"/>
  <c r="AB65" i="10"/>
  <c r="AB67" i="10"/>
  <c r="AB69" i="10"/>
  <c r="AB71" i="10"/>
  <c r="AB73" i="10"/>
  <c r="AB75" i="10"/>
  <c r="AB77" i="10"/>
  <c r="AB79" i="10"/>
  <c r="AB81" i="10"/>
  <c r="AB83" i="10"/>
  <c r="AB85" i="10"/>
  <c r="AB87" i="10"/>
  <c r="AB89" i="10"/>
  <c r="AB91" i="10"/>
  <c r="AB93" i="10"/>
  <c r="AB95" i="10"/>
  <c r="AB97" i="10"/>
  <c r="AB3" i="10"/>
  <c r="Z5" i="10"/>
  <c r="Z7" i="10"/>
  <c r="Z9" i="10"/>
  <c r="Z11" i="10"/>
  <c r="Z13" i="10"/>
  <c r="Z15" i="10"/>
  <c r="Z17" i="10"/>
  <c r="Z19" i="10"/>
  <c r="Z21" i="10"/>
  <c r="Z23" i="10"/>
  <c r="Z25" i="10"/>
  <c r="Z27" i="10"/>
  <c r="Z29" i="10"/>
  <c r="Z31" i="10"/>
  <c r="Z33" i="10"/>
  <c r="Z35" i="10"/>
  <c r="Z37" i="10"/>
  <c r="Z39" i="10"/>
  <c r="Z41" i="10"/>
  <c r="Z43" i="10"/>
  <c r="Z45" i="10"/>
  <c r="Z47" i="10"/>
  <c r="Z49" i="10"/>
  <c r="Z51" i="10"/>
  <c r="Z53" i="10"/>
  <c r="Z55" i="10"/>
  <c r="Z57" i="10"/>
  <c r="Z59" i="10"/>
  <c r="Z61" i="10"/>
  <c r="Z63" i="10"/>
  <c r="Z65" i="10"/>
  <c r="Z67" i="10"/>
  <c r="Z69" i="10"/>
  <c r="Z71" i="10"/>
  <c r="Z73" i="10"/>
  <c r="Z75" i="10"/>
  <c r="Z77" i="10"/>
  <c r="Z79" i="10"/>
  <c r="Z81" i="10"/>
  <c r="Z83" i="10"/>
  <c r="Z85" i="10"/>
  <c r="Z87" i="10"/>
  <c r="Z89" i="10"/>
  <c r="Z91" i="10"/>
  <c r="Z93" i="10"/>
  <c r="Z95" i="10"/>
  <c r="Z97" i="10"/>
  <c r="Z3" i="10"/>
  <c r="X5" i="10"/>
  <c r="X7" i="10"/>
  <c r="X9" i="10"/>
  <c r="X11" i="10"/>
  <c r="X13" i="10"/>
  <c r="X15" i="10"/>
  <c r="X17" i="10"/>
  <c r="X19" i="10"/>
  <c r="X21" i="10"/>
  <c r="X23" i="10"/>
  <c r="X25" i="10"/>
  <c r="X27" i="10"/>
  <c r="X29" i="10"/>
  <c r="X31" i="10"/>
  <c r="X33" i="10"/>
  <c r="X35" i="10"/>
  <c r="X37" i="10"/>
  <c r="X39" i="10"/>
  <c r="X41" i="10"/>
  <c r="X43" i="10"/>
  <c r="X45" i="10"/>
  <c r="X47" i="10"/>
  <c r="X49" i="10"/>
  <c r="X51" i="10"/>
  <c r="X53" i="10"/>
  <c r="X55" i="10"/>
  <c r="X57" i="10"/>
  <c r="X59" i="10"/>
  <c r="X61" i="10"/>
  <c r="X63" i="10"/>
  <c r="X65" i="10"/>
  <c r="X67" i="10"/>
  <c r="X69" i="10"/>
  <c r="X71" i="10"/>
  <c r="X73" i="10"/>
  <c r="X75" i="10"/>
  <c r="X77" i="10"/>
  <c r="X79" i="10"/>
  <c r="X81" i="10"/>
  <c r="X83" i="10"/>
  <c r="X85" i="10"/>
  <c r="X87" i="10"/>
  <c r="X89" i="10"/>
  <c r="X91" i="10"/>
  <c r="X93" i="10"/>
  <c r="X95" i="10"/>
  <c r="X97" i="10"/>
  <c r="X3" i="10"/>
  <c r="V5" i="10"/>
  <c r="V7" i="10"/>
  <c r="V9" i="10"/>
  <c r="V11" i="10"/>
  <c r="V13" i="10"/>
  <c r="V15" i="10"/>
  <c r="V17" i="10"/>
  <c r="V19" i="10"/>
  <c r="V21" i="10"/>
  <c r="V23" i="10"/>
  <c r="V25" i="10"/>
  <c r="V27" i="10"/>
  <c r="V29" i="10"/>
  <c r="V31" i="10"/>
  <c r="V33" i="10"/>
  <c r="V35" i="10"/>
  <c r="V37" i="10"/>
  <c r="V39" i="10"/>
  <c r="V41" i="10"/>
  <c r="V43" i="10"/>
  <c r="V45" i="10"/>
  <c r="V47" i="10"/>
  <c r="V49" i="10"/>
  <c r="V51" i="10"/>
  <c r="V53" i="10"/>
  <c r="V55" i="10"/>
  <c r="V57" i="10"/>
  <c r="V59" i="10"/>
  <c r="V61" i="10"/>
  <c r="V63" i="10"/>
  <c r="V65" i="10"/>
  <c r="V67" i="10"/>
  <c r="V69" i="10"/>
  <c r="V71" i="10"/>
  <c r="V73" i="10"/>
  <c r="V75" i="10"/>
  <c r="V77" i="10"/>
  <c r="V79" i="10"/>
  <c r="V81" i="10"/>
  <c r="V83" i="10"/>
  <c r="V85" i="10"/>
  <c r="V87" i="10"/>
  <c r="V89" i="10"/>
  <c r="V91" i="10"/>
  <c r="V93" i="10"/>
  <c r="V95" i="10"/>
  <c r="V97" i="10"/>
  <c r="V3" i="10"/>
  <c r="T13" i="10"/>
  <c r="T15" i="10"/>
  <c r="T17" i="10"/>
  <c r="T19" i="10"/>
  <c r="T21" i="10"/>
  <c r="T23" i="10"/>
  <c r="T25" i="10"/>
  <c r="T27" i="10"/>
  <c r="T29" i="10"/>
  <c r="T31" i="10"/>
  <c r="T33" i="10"/>
  <c r="T35" i="10"/>
  <c r="T37" i="10"/>
  <c r="T39" i="10"/>
  <c r="T41" i="10"/>
  <c r="T43" i="10"/>
  <c r="T45" i="10"/>
  <c r="T47" i="10"/>
  <c r="T49" i="10"/>
  <c r="T51" i="10"/>
  <c r="T53" i="10"/>
  <c r="T55" i="10"/>
  <c r="T57" i="10"/>
  <c r="T59" i="10"/>
  <c r="T61" i="10"/>
  <c r="T63" i="10"/>
  <c r="T65" i="10"/>
  <c r="T67" i="10"/>
  <c r="T69" i="10"/>
  <c r="T71" i="10"/>
  <c r="T73" i="10"/>
  <c r="T75" i="10"/>
  <c r="T77" i="10"/>
  <c r="T79" i="10"/>
  <c r="T81" i="10"/>
  <c r="T83" i="10"/>
  <c r="T85" i="10"/>
  <c r="T87" i="10"/>
  <c r="T89" i="10"/>
  <c r="T91" i="10"/>
  <c r="T93" i="10"/>
  <c r="T95" i="10"/>
  <c r="T97" i="10"/>
  <c r="T5" i="10"/>
  <c r="T7" i="10"/>
  <c r="T9" i="10"/>
  <c r="T11" i="10"/>
  <c r="T3" i="10"/>
  <c r="R7" i="10"/>
  <c r="R9" i="10"/>
  <c r="R11" i="10"/>
  <c r="R13" i="10"/>
  <c r="R15" i="10"/>
  <c r="R17" i="10"/>
  <c r="R19" i="10"/>
  <c r="R21" i="10"/>
  <c r="R23" i="10"/>
  <c r="R25" i="10"/>
  <c r="R27" i="10"/>
  <c r="R29" i="10"/>
  <c r="R31" i="10"/>
  <c r="R33" i="10"/>
  <c r="R35" i="10"/>
  <c r="R37" i="10"/>
  <c r="R39" i="10"/>
  <c r="R41" i="10"/>
  <c r="R43" i="10"/>
  <c r="R45" i="10"/>
  <c r="R47" i="10"/>
  <c r="R49" i="10"/>
  <c r="R51" i="10"/>
  <c r="R53" i="10"/>
  <c r="R55" i="10"/>
  <c r="R57" i="10"/>
  <c r="R59" i="10"/>
  <c r="R61" i="10"/>
  <c r="R63" i="10"/>
  <c r="R65" i="10"/>
  <c r="R67" i="10"/>
  <c r="R69" i="10"/>
  <c r="R71" i="10"/>
  <c r="R73" i="10"/>
  <c r="R75" i="10"/>
  <c r="R77" i="10"/>
  <c r="R79" i="10"/>
  <c r="R81" i="10"/>
  <c r="R83" i="10"/>
  <c r="R85" i="10"/>
  <c r="R87" i="10"/>
  <c r="R89" i="10"/>
  <c r="R91" i="10"/>
  <c r="R93" i="10"/>
  <c r="R95" i="10"/>
  <c r="R97" i="10"/>
  <c r="R5" i="10"/>
  <c r="R3" i="10"/>
  <c r="L7" i="10"/>
  <c r="L9" i="10"/>
  <c r="L11" i="10"/>
  <c r="L13" i="10"/>
  <c r="L15" i="10"/>
  <c r="L17" i="10"/>
  <c r="L19" i="10"/>
  <c r="L21" i="10"/>
  <c r="L23" i="10"/>
  <c r="L25" i="10"/>
  <c r="L27" i="10"/>
  <c r="L29" i="10"/>
  <c r="L31" i="10"/>
  <c r="L33" i="10"/>
  <c r="L35" i="10"/>
  <c r="L37" i="10"/>
  <c r="L39" i="10"/>
  <c r="L41" i="10"/>
  <c r="L43" i="10"/>
  <c r="L45" i="10"/>
  <c r="L47" i="10"/>
  <c r="L49" i="10"/>
  <c r="L51" i="10"/>
  <c r="L53" i="10"/>
  <c r="L55" i="10"/>
  <c r="L57" i="10"/>
  <c r="L59" i="10"/>
  <c r="L61" i="10"/>
  <c r="L63" i="10"/>
  <c r="L65" i="10"/>
  <c r="L67" i="10"/>
  <c r="L69" i="10"/>
  <c r="L71" i="10"/>
  <c r="L73" i="10"/>
  <c r="L75" i="10"/>
  <c r="L77" i="10"/>
  <c r="L79" i="10"/>
  <c r="L81" i="10"/>
  <c r="L83" i="10"/>
  <c r="L85" i="10"/>
  <c r="L87" i="10"/>
  <c r="L89" i="10"/>
  <c r="L91" i="10"/>
  <c r="L93" i="10"/>
  <c r="L95" i="10"/>
  <c r="L97" i="10"/>
  <c r="L5" i="10"/>
  <c r="L3" i="10"/>
  <c r="H9" i="10"/>
  <c r="H11" i="10"/>
  <c r="H13" i="10"/>
  <c r="H15" i="10"/>
  <c r="H17" i="10"/>
  <c r="H19" i="10"/>
  <c r="H21" i="10"/>
  <c r="H23" i="10"/>
  <c r="H25" i="10"/>
  <c r="H27" i="10"/>
  <c r="H29" i="10"/>
  <c r="H31" i="10"/>
  <c r="H33" i="10"/>
  <c r="H35" i="10"/>
  <c r="H37" i="10"/>
  <c r="H39" i="10"/>
  <c r="H41" i="10"/>
  <c r="H43" i="10"/>
  <c r="H45" i="10"/>
  <c r="H47" i="10"/>
  <c r="H49" i="10"/>
  <c r="H51" i="10"/>
  <c r="H53" i="10"/>
  <c r="H55" i="10"/>
  <c r="H57" i="10"/>
  <c r="H59" i="10"/>
  <c r="H61" i="10"/>
  <c r="H63" i="10"/>
  <c r="H65" i="10"/>
  <c r="H67" i="10"/>
  <c r="H69" i="10"/>
  <c r="H71" i="10"/>
  <c r="H73" i="10"/>
  <c r="H75" i="10"/>
  <c r="H77" i="10"/>
  <c r="H79" i="10"/>
  <c r="H81" i="10"/>
  <c r="H83" i="10"/>
  <c r="H85" i="10"/>
  <c r="H87" i="10"/>
  <c r="H89" i="10"/>
  <c r="H91" i="10"/>
  <c r="H93" i="10"/>
  <c r="H95" i="10"/>
  <c r="H97" i="10"/>
  <c r="H7" i="10"/>
  <c r="H5" i="10"/>
  <c r="H3" i="10"/>
  <c r="M107" i="9"/>
  <c r="M106" i="9"/>
  <c r="M105" i="9"/>
  <c r="M104" i="9"/>
  <c r="M103" i="9"/>
  <c r="M102" i="9"/>
  <c r="M101" i="9"/>
  <c r="M100" i="9"/>
  <c r="M98" i="9"/>
  <c r="M97" i="9"/>
  <c r="M96" i="9"/>
  <c r="M95" i="9"/>
  <c r="M94" i="9"/>
  <c r="M93" i="9"/>
  <c r="M92" i="9"/>
  <c r="M91" i="9"/>
  <c r="M89" i="9"/>
  <c r="M88" i="9"/>
  <c r="M87" i="9"/>
  <c r="M86" i="9"/>
  <c r="M85" i="9"/>
  <c r="M84" i="9"/>
  <c r="M83" i="9"/>
  <c r="M82" i="9"/>
  <c r="M80" i="9"/>
  <c r="M79" i="9"/>
  <c r="M78" i="9"/>
  <c r="M77" i="9"/>
  <c r="M76" i="9"/>
  <c r="M75" i="9"/>
  <c r="M74" i="9"/>
  <c r="M73" i="9"/>
  <c r="M71" i="9"/>
  <c r="M70" i="9"/>
  <c r="R62" i="9" s="1"/>
  <c r="M69" i="9"/>
  <c r="M68" i="9"/>
  <c r="R94" i="9" s="1"/>
  <c r="M67" i="9"/>
  <c r="M66" i="9"/>
  <c r="M65" i="9"/>
  <c r="R96" i="9" s="1"/>
  <c r="M64" i="9"/>
  <c r="M62" i="9"/>
  <c r="M61" i="9"/>
  <c r="M60" i="9"/>
  <c r="M59" i="9"/>
  <c r="M58" i="9"/>
  <c r="M57" i="9"/>
  <c r="M56" i="9"/>
  <c r="M55" i="9"/>
  <c r="M53" i="9"/>
  <c r="M52" i="9"/>
  <c r="M51" i="9"/>
  <c r="M50" i="9"/>
  <c r="M49" i="9"/>
  <c r="M48" i="9"/>
  <c r="R61" i="9" s="1"/>
  <c r="M47" i="9"/>
  <c r="M46" i="9"/>
  <c r="M45" i="9"/>
  <c r="M44" i="9"/>
  <c r="M43" i="9"/>
  <c r="R54" i="9" s="1"/>
  <c r="M42" i="9"/>
  <c r="M40" i="9"/>
  <c r="M39" i="9"/>
  <c r="M38" i="9"/>
  <c r="M37" i="9"/>
  <c r="R82" i="9" s="1"/>
  <c r="M36" i="9"/>
  <c r="M35" i="9"/>
  <c r="M34" i="9"/>
  <c r="M33" i="9"/>
  <c r="M32" i="9"/>
  <c r="M31" i="9"/>
  <c r="M30" i="9"/>
  <c r="M29" i="9"/>
  <c r="M27" i="9"/>
  <c r="M26" i="9"/>
  <c r="M25" i="9"/>
  <c r="M24" i="9"/>
  <c r="M23" i="9"/>
  <c r="M22" i="9"/>
  <c r="R63" i="9" s="1"/>
  <c r="M21" i="9"/>
  <c r="M20" i="9"/>
  <c r="R64" i="9" s="1"/>
  <c r="M19" i="9"/>
  <c r="M18" i="9"/>
  <c r="M17" i="9"/>
  <c r="M16" i="9"/>
  <c r="M14" i="9"/>
  <c r="M13" i="9"/>
  <c r="M12" i="9"/>
  <c r="M10" i="9"/>
  <c r="M9" i="9"/>
  <c r="M8" i="9"/>
  <c r="M6" i="9"/>
  <c r="M5" i="9"/>
  <c r="M4" i="9"/>
  <c r="M3" i="9"/>
  <c r="R75" i="9" s="1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R88" i="9" l="1"/>
  <c r="R77" i="9"/>
  <c r="R16" i="9"/>
  <c r="R3" i="9"/>
  <c r="R55" i="9"/>
  <c r="R93" i="9"/>
  <c r="R28" i="9"/>
  <c r="R22" i="9"/>
  <c r="R70" i="9"/>
  <c r="R14" i="9"/>
  <c r="R73" i="9"/>
  <c r="R76" i="9"/>
  <c r="R43" i="9"/>
  <c r="R20" i="9"/>
  <c r="R89" i="9"/>
  <c r="R25" i="9"/>
  <c r="R53" i="9"/>
  <c r="R49" i="9"/>
  <c r="R29" i="9"/>
  <c r="R7" i="9"/>
  <c r="R56" i="9"/>
  <c r="R74" i="9"/>
  <c r="R69" i="9"/>
  <c r="R13" i="9"/>
  <c r="R97" i="9"/>
  <c r="R66" i="9"/>
  <c r="R32" i="9"/>
  <c r="R102" i="9"/>
  <c r="R90" i="9"/>
  <c r="R36" i="9"/>
  <c r="R31" i="9"/>
  <c r="R100" i="9"/>
  <c r="R50" i="9"/>
  <c r="R46" i="9"/>
  <c r="R9" i="9"/>
  <c r="R72" i="9"/>
  <c r="R6" i="9"/>
  <c r="R52" i="9"/>
  <c r="R38" i="9"/>
  <c r="R34" i="9"/>
  <c r="R81" i="9"/>
  <c r="R95" i="9"/>
  <c r="R91" i="9"/>
  <c r="R15" i="9"/>
  <c r="R67" i="9"/>
  <c r="R42" i="9"/>
  <c r="R37" i="9"/>
  <c r="R33" i="9"/>
  <c r="R80" i="9"/>
  <c r="R48" i="9"/>
  <c r="R98" i="9"/>
  <c r="R65" i="9"/>
  <c r="R83" i="9"/>
  <c r="R59" i="9"/>
  <c r="R8" i="9"/>
  <c r="R4" i="9"/>
  <c r="R23" i="9"/>
  <c r="R99" i="9"/>
  <c r="R26" i="9"/>
  <c r="R87" i="9"/>
  <c r="R19" i="9"/>
  <c r="R5" i="9"/>
  <c r="R71" i="9"/>
  <c r="R60" i="9"/>
  <c r="R101" i="9"/>
  <c r="R30" i="9"/>
  <c r="R57" i="9"/>
  <c r="R104" i="9"/>
  <c r="R47" i="9"/>
  <c r="R41" i="9"/>
  <c r="R10" i="9"/>
  <c r="R12" i="9"/>
  <c r="R18" i="9"/>
  <c r="R79" i="9"/>
  <c r="R86" i="9"/>
  <c r="R40" i="9"/>
  <c r="R45" i="9"/>
  <c r="R21" i="9"/>
  <c r="R58" i="9"/>
  <c r="R68" i="9"/>
  <c r="R44" i="9"/>
  <c r="R35" i="9"/>
  <c r="R103" i="9"/>
  <c r="R17" i="9"/>
  <c r="R39" i="9"/>
  <c r="R11" i="9"/>
  <c r="R51" i="9"/>
  <c r="R24" i="9"/>
  <c r="R27" i="9"/>
  <c r="W3" i="9" l="1"/>
  <c r="D5" i="6" l="1"/>
  <c r="D4" i="6"/>
  <c r="D3" i="6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Z103" i="3"/>
  <c r="Z74" i="3"/>
  <c r="Z41" i="3"/>
  <c r="Z40" i="3"/>
  <c r="Z29" i="3"/>
  <c r="Z101" i="3"/>
  <c r="Z73" i="3"/>
  <c r="Z38" i="3"/>
  <c r="Z37" i="3"/>
  <c r="Z28" i="3"/>
  <c r="Z99" i="3"/>
  <c r="Z72" i="3"/>
  <c r="Z35" i="3"/>
  <c r="Z27" i="3"/>
  <c r="Z277" i="3"/>
  <c r="Z97" i="3"/>
  <c r="Z95" i="3"/>
  <c r="Z88" i="3"/>
  <c r="Z286" i="3"/>
  <c r="Z259" i="3"/>
  <c r="Z232" i="3"/>
  <c r="Z192" i="3"/>
  <c r="Z147" i="3"/>
  <c r="Z146" i="3"/>
  <c r="Z116" i="3"/>
  <c r="Z94" i="3"/>
  <c r="Z93" i="3"/>
  <c r="Z86" i="3"/>
  <c r="Z91" i="3"/>
  <c r="Z68" i="3"/>
  <c r="Z31" i="3"/>
  <c r="Z30" i="3"/>
  <c r="Z24" i="3"/>
  <c r="Q57" i="2"/>
  <c r="Q41" i="2"/>
  <c r="Q10" i="2"/>
  <c r="Q56" i="2"/>
  <c r="Q39" i="2"/>
  <c r="Q9" i="2"/>
  <c r="Q55" i="2"/>
  <c r="Q54" i="2"/>
  <c r="Q38" i="2"/>
  <c r="Q37" i="2"/>
  <c r="Q8" i="2"/>
  <c r="Q7" i="2"/>
  <c r="Q6" i="2"/>
  <c r="Q5" i="2"/>
  <c r="Q4" i="2"/>
  <c r="Q53" i="2"/>
  <c r="Q52" i="2"/>
  <c r="Q51" i="2"/>
  <c r="Q50" i="2"/>
  <c r="Q35" i="2"/>
  <c r="Q3" i="2"/>
</calcChain>
</file>

<file path=xl/sharedStrings.xml><?xml version="1.0" encoding="utf-8"?>
<sst xmlns="http://schemas.openxmlformats.org/spreadsheetml/2006/main" count="3053" uniqueCount="426">
  <si>
    <t>Sump</t>
  </si>
  <si>
    <t>27.5-28</t>
  </si>
  <si>
    <t>n</t>
  </si>
  <si>
    <t>30.7- misread?</t>
  </si>
  <si>
    <t>Y</t>
  </si>
  <si>
    <t>y</t>
  </si>
  <si>
    <t>27.5.</t>
  </si>
  <si>
    <t>0.00ppm</t>
  </si>
  <si>
    <t>0.00 ppm</t>
  </si>
  <si>
    <t>M7O36 should be moved to quarltine after coonditions are okay</t>
  </si>
  <si>
    <t>Salinity a little low - added some salt water and will check in afternoon if changed salinity enough</t>
  </si>
  <si>
    <t>1 L and 250mls</t>
  </si>
  <si>
    <t>Temp and salinity still low</t>
  </si>
  <si>
    <t>added more salt water, turned up temp in sump</t>
  </si>
  <si>
    <t>400mls</t>
  </si>
  <si>
    <t>3L</t>
  </si>
  <si>
    <t>added more salt water</t>
  </si>
  <si>
    <t>9:04am</t>
  </si>
  <si>
    <t>slowly adding SW - 600mLs at a time</t>
  </si>
  <si>
    <t>cleaned protein skimmer, still ading 34ppt water at 600mL increments</t>
  </si>
  <si>
    <t>cleaned protein skimmer</t>
  </si>
  <si>
    <t>sump</t>
  </si>
  <si>
    <t>Tank</t>
  </si>
  <si>
    <t>Date</t>
  </si>
  <si>
    <t>Time</t>
  </si>
  <si>
    <t>PPt</t>
  </si>
  <si>
    <t>Add DI water for Evapo</t>
  </si>
  <si>
    <t>New PPt</t>
  </si>
  <si>
    <t>Temp</t>
  </si>
  <si>
    <t>PH</t>
  </si>
  <si>
    <t>Nitrate</t>
  </si>
  <si>
    <t>Phosphate</t>
  </si>
  <si>
    <t xml:space="preserve">Magnesium </t>
  </si>
  <si>
    <t>Calcium</t>
  </si>
  <si>
    <t xml:space="preserve">Alkalinity </t>
  </si>
  <si>
    <t>Wash protein skimmer</t>
  </si>
  <si>
    <t>Fed</t>
  </si>
  <si>
    <t>Water change</t>
  </si>
  <si>
    <t>New wat PPt</t>
  </si>
  <si>
    <t>Notes</t>
  </si>
  <si>
    <t>date</t>
  </si>
  <si>
    <t>salinity</t>
  </si>
  <si>
    <t>temp</t>
  </si>
  <si>
    <t>ph</t>
  </si>
  <si>
    <t>Rotate corals</t>
  </si>
  <si>
    <t>Feeding lights on</t>
  </si>
  <si>
    <t>powerheads off</t>
  </si>
  <si>
    <t>New water salinity</t>
  </si>
  <si>
    <t>New water pH</t>
  </si>
  <si>
    <t>Add Reef Fusion?</t>
  </si>
  <si>
    <t>Sock</t>
  </si>
  <si>
    <t>L1</t>
  </si>
  <si>
    <t>L2</t>
  </si>
  <si>
    <t>L3</t>
  </si>
  <si>
    <t>L4</t>
  </si>
  <si>
    <t>L5</t>
  </si>
  <si>
    <t>L6</t>
  </si>
  <si>
    <t>L7</t>
  </si>
  <si>
    <t>L8</t>
  </si>
  <si>
    <t>avg light</t>
  </si>
  <si>
    <t>Environmental parameters</t>
  </si>
  <si>
    <t>deaths</t>
  </si>
  <si>
    <t>N</t>
  </si>
  <si>
    <t>0 ppm</t>
  </si>
  <si>
    <t>0ppm</t>
  </si>
  <si>
    <t>1320ppm</t>
  </si>
  <si>
    <t>380ppm</t>
  </si>
  <si>
    <t>5.6dKH</t>
  </si>
  <si>
    <t>off</t>
  </si>
  <si>
    <t xml:space="preserve"> added alkalinity (6mls) and calcium (6mls)</t>
  </si>
  <si>
    <t>Y 6mls each</t>
  </si>
  <si>
    <t>YES</t>
  </si>
  <si>
    <t>y 6mls each</t>
  </si>
  <si>
    <t>y 6mLs</t>
  </si>
  <si>
    <t>added 600mL salt water</t>
  </si>
  <si>
    <t>on</t>
  </si>
  <si>
    <t>15:32pm</t>
  </si>
  <si>
    <t>14000ppm</t>
  </si>
  <si>
    <t>330ppm</t>
  </si>
  <si>
    <t>Off</t>
  </si>
  <si>
    <t>Increase light today by 100</t>
  </si>
  <si>
    <t>On</t>
  </si>
  <si>
    <t>Yes</t>
  </si>
  <si>
    <t>340ppm</t>
  </si>
  <si>
    <t>Y-7mls</t>
  </si>
  <si>
    <t>Water change (35.2ppt)</t>
  </si>
  <si>
    <t>Set up neptune- testing parameters</t>
  </si>
  <si>
    <t>Y - 7mLs</t>
  </si>
  <si>
    <t>1360ppm</t>
  </si>
  <si>
    <t>365ppm</t>
  </si>
  <si>
    <t>10.4dKH</t>
  </si>
  <si>
    <t>Y- 7 mls</t>
  </si>
  <si>
    <t>Yes rotated put in new positions</t>
  </si>
  <si>
    <t>Removed</t>
  </si>
  <si>
    <t>heater</t>
  </si>
  <si>
    <t>C</t>
  </si>
  <si>
    <t>all water changes 50%</t>
  </si>
  <si>
    <t>M702a</t>
  </si>
  <si>
    <t>increased light by 150uMol m-2 s-1</t>
  </si>
  <si>
    <t>Slowly increase today</t>
  </si>
  <si>
    <t>raised lights by ~50</t>
  </si>
  <si>
    <t>lowered</t>
  </si>
  <si>
    <t>T1</t>
  </si>
  <si>
    <t>lowered thermostat in tank to 72</t>
  </si>
  <si>
    <t>Begin Rotating corals weekly</t>
  </si>
  <si>
    <t>T2</t>
  </si>
  <si>
    <t>M7RNi</t>
  </si>
  <si>
    <t xml:space="preserve"> </t>
  </si>
  <si>
    <t>T3</t>
  </si>
  <si>
    <t>Increase all lights to ~750</t>
  </si>
  <si>
    <t>No</t>
  </si>
  <si>
    <t xml:space="preserve">Yes </t>
  </si>
  <si>
    <t xml:space="preserve">C </t>
  </si>
  <si>
    <t>Chamber</t>
  </si>
  <si>
    <t>Y- 3mls</t>
  </si>
  <si>
    <t>chambermaid</t>
  </si>
  <si>
    <t>500 di</t>
  </si>
  <si>
    <t>3 L di</t>
  </si>
  <si>
    <t>PiT4</t>
  </si>
  <si>
    <t>Test lights</t>
  </si>
  <si>
    <t>test lights</t>
  </si>
  <si>
    <t>Y-3 mls</t>
  </si>
  <si>
    <t>Add 100mls dI</t>
  </si>
  <si>
    <t>Add 5L</t>
  </si>
  <si>
    <t xml:space="preserve">  </t>
  </si>
  <si>
    <t>Added 1L DI</t>
  </si>
  <si>
    <t>Added DI</t>
  </si>
  <si>
    <t>Chambermaid</t>
  </si>
  <si>
    <t>Added DI (clean water)</t>
  </si>
  <si>
    <t>Test Lights</t>
  </si>
  <si>
    <t>extra water</t>
  </si>
  <si>
    <t>1000 mls di</t>
  </si>
  <si>
    <t>2L di</t>
  </si>
  <si>
    <t>PiT1</t>
  </si>
  <si>
    <t>PiT5</t>
  </si>
  <si>
    <t>NA</t>
  </si>
  <si>
    <t>Add 500 mls DI</t>
  </si>
  <si>
    <t>New water</t>
  </si>
  <si>
    <t>rotated put in new experimental positions</t>
  </si>
  <si>
    <t>Replaced</t>
  </si>
  <si>
    <t>added 500 mls of DI</t>
  </si>
  <si>
    <t>water change- and adjustment until parameters were met</t>
  </si>
  <si>
    <t>added 250 mls of Di water</t>
  </si>
  <si>
    <t>1400ppm</t>
  </si>
  <si>
    <t>360ppm</t>
  </si>
  <si>
    <t>7.6dKH</t>
  </si>
  <si>
    <t>Y- 7mls</t>
  </si>
  <si>
    <t>50% water change</t>
  </si>
  <si>
    <t>1480ppm</t>
  </si>
  <si>
    <t>6.5dKH</t>
  </si>
  <si>
    <t>y - 7 mLs</t>
  </si>
  <si>
    <t>yes</t>
  </si>
  <si>
    <t>removed</t>
  </si>
  <si>
    <t>y - 7mLs</t>
  </si>
  <si>
    <t>replaced</t>
  </si>
  <si>
    <t>y - 7mls</t>
  </si>
  <si>
    <t>1300ppm</t>
  </si>
  <si>
    <t>7.0dKH</t>
  </si>
  <si>
    <t>Sprinklers turned on temp adjustment</t>
  </si>
  <si>
    <t xml:space="preserve">temp went up after putting sprinklers on- adjusting </t>
  </si>
  <si>
    <t>All temps look good and sprinklers are contained so leaking is minimal outside of tanks</t>
  </si>
  <si>
    <t>Some corals did not fit in chambers- cut all a little bit re-weigh/rebuoyant weight Thursday/Friday- thermal erfomances starts on the 1516</t>
  </si>
  <si>
    <t>Sprinklers caused some salinity issues, making new sprinkler pump.</t>
  </si>
  <si>
    <t>375ppm</t>
  </si>
  <si>
    <t>8.0dKH</t>
  </si>
  <si>
    <t>PiT2</t>
  </si>
  <si>
    <t>sump 29.3</t>
  </si>
  <si>
    <t>sump 30.5</t>
  </si>
  <si>
    <t>1460ppm</t>
  </si>
  <si>
    <t>7.8dKh</t>
  </si>
  <si>
    <t>new water</t>
  </si>
  <si>
    <t>remove temp 30??</t>
  </si>
  <si>
    <t>pH off under (32)</t>
  </si>
  <si>
    <t>67 gallon system</t>
  </si>
  <si>
    <t>Add new water</t>
  </si>
  <si>
    <t>Added Di</t>
  </si>
  <si>
    <t>Added Di (to top of yellow line)</t>
  </si>
  <si>
    <t>Cleaned algae from all tanks</t>
  </si>
  <si>
    <t>misread?? Weird</t>
  </si>
  <si>
    <t>Y 7mls</t>
  </si>
  <si>
    <t>y-7mls</t>
  </si>
  <si>
    <t>1600ppm</t>
  </si>
  <si>
    <t>440ppm</t>
  </si>
  <si>
    <t>9.5dKH</t>
  </si>
  <si>
    <t>Y-3mls</t>
  </si>
  <si>
    <t>Rotated corals three positions</t>
  </si>
  <si>
    <t>Had a jump in T3 when adjusting temp- but back down to 27.2 (28!)</t>
  </si>
  <si>
    <t>Increased temperature by 1C</t>
  </si>
  <si>
    <t>28 target temperature</t>
  </si>
  <si>
    <t>28.9-29.1</t>
  </si>
  <si>
    <t>77-75-73-71</t>
  </si>
  <si>
    <t>Coral Id</t>
  </si>
  <si>
    <t>Position</t>
  </si>
  <si>
    <t>Salinity</t>
  </si>
  <si>
    <t>pH</t>
  </si>
  <si>
    <t>Photo#</t>
  </si>
  <si>
    <t>Stnd dry weight</t>
  </si>
  <si>
    <t>Stnd wet weight</t>
  </si>
  <si>
    <t>acclweight-a (g)</t>
  </si>
  <si>
    <t>acclweight-b(g)</t>
  </si>
  <si>
    <t>acclweight- avg(g)</t>
  </si>
  <si>
    <t>minus</t>
  </si>
  <si>
    <t># of Branch tips</t>
  </si>
  <si>
    <t>Base-tip (mm)</t>
  </si>
  <si>
    <t>base width(mm)</t>
  </si>
  <si>
    <t>branch a</t>
  </si>
  <si>
    <t>branch b</t>
  </si>
  <si>
    <t xml:space="preserve">branch c </t>
  </si>
  <si>
    <t>branch d</t>
  </si>
  <si>
    <t>branch e</t>
  </si>
  <si>
    <t>branch f</t>
  </si>
  <si>
    <t>branch g</t>
  </si>
  <si>
    <t>branch h</t>
  </si>
  <si>
    <t>Measuring notes</t>
  </si>
  <si>
    <t>M601b</t>
  </si>
  <si>
    <t xml:space="preserve">All measurements made looking straight on at coral from ID on base of frag stand- measurements begin on the left from bottom to top down the right side, then from bottom to top in the front to the back. </t>
  </si>
  <si>
    <t>K201c</t>
  </si>
  <si>
    <t>Buoyant weights with tape on stand</t>
  </si>
  <si>
    <t>b tip</t>
  </si>
  <si>
    <t>M501b</t>
  </si>
  <si>
    <t>tissue grown over the frag stand included in base width measuremnet</t>
  </si>
  <si>
    <t>M501c</t>
  </si>
  <si>
    <t>14.92*</t>
  </si>
  <si>
    <t>M501d</t>
  </si>
  <si>
    <t>23.09*</t>
  </si>
  <si>
    <t>included buldgey side in base width</t>
  </si>
  <si>
    <t>K201b</t>
  </si>
  <si>
    <t>K201d</t>
  </si>
  <si>
    <t>47.36*</t>
  </si>
  <si>
    <t>M601c</t>
  </si>
  <si>
    <t>M601a</t>
  </si>
  <si>
    <t>M601d</t>
  </si>
  <si>
    <t>29.15*</t>
  </si>
  <si>
    <t>K201a</t>
  </si>
  <si>
    <t>23.50*</t>
  </si>
  <si>
    <t>*= tip</t>
  </si>
  <si>
    <t>M501a</t>
  </si>
  <si>
    <t>M502c</t>
  </si>
  <si>
    <t>5.05*</t>
  </si>
  <si>
    <t>M602a</t>
  </si>
  <si>
    <t>M502b</t>
  </si>
  <si>
    <t>M502d</t>
  </si>
  <si>
    <t>4.96*</t>
  </si>
  <si>
    <t>K202c</t>
  </si>
  <si>
    <t>M602d</t>
  </si>
  <si>
    <t>15.04*</t>
  </si>
  <si>
    <t>M502a</t>
  </si>
  <si>
    <t>K202b</t>
  </si>
  <si>
    <t>K202d</t>
  </si>
  <si>
    <t>11.19*</t>
  </si>
  <si>
    <t>f - front tip</t>
  </si>
  <si>
    <t>M602c</t>
  </si>
  <si>
    <t>K202a</t>
  </si>
  <si>
    <t>7.60*</t>
  </si>
  <si>
    <t>c - fat ring in middle</t>
  </si>
  <si>
    <t>M602b</t>
  </si>
  <si>
    <t>M50Cc</t>
  </si>
  <si>
    <t>13.97*</t>
  </si>
  <si>
    <t>M50Cd</t>
  </si>
  <si>
    <t>19.50*</t>
  </si>
  <si>
    <t>K20Cc</t>
  </si>
  <si>
    <t>13.85*</t>
  </si>
  <si>
    <t>M50Cb</t>
  </si>
  <si>
    <t>K20Cb</t>
  </si>
  <si>
    <t>K20Cd</t>
  </si>
  <si>
    <t>M60Cb</t>
  </si>
  <si>
    <t>K20Ca</t>
  </si>
  <si>
    <t>M50Ca</t>
  </si>
  <si>
    <t>M60Cd</t>
  </si>
  <si>
    <t>M60Cc</t>
  </si>
  <si>
    <t>9.13*</t>
  </si>
  <si>
    <t>M60Ca</t>
  </si>
  <si>
    <t>K203b</t>
  </si>
  <si>
    <t>M503a</t>
  </si>
  <si>
    <t>K203a</t>
  </si>
  <si>
    <t>M603d</t>
  </si>
  <si>
    <t>5.50*</t>
  </si>
  <si>
    <t>M503b</t>
  </si>
  <si>
    <t>K203c</t>
  </si>
  <si>
    <t>13.03*</t>
  </si>
  <si>
    <t>K203d</t>
  </si>
  <si>
    <t>M603a</t>
  </si>
  <si>
    <t>M503c</t>
  </si>
  <si>
    <t>11.11*</t>
  </si>
  <si>
    <t>M503d</t>
  </si>
  <si>
    <t>17.7*</t>
  </si>
  <si>
    <t>tip has polyp (front leaning)</t>
  </si>
  <si>
    <t>M603b</t>
  </si>
  <si>
    <t>M603c</t>
  </si>
  <si>
    <t>4.76*</t>
  </si>
  <si>
    <t>coralid</t>
  </si>
  <si>
    <t>Trial</t>
  </si>
  <si>
    <t>Time in Nitrogen</t>
  </si>
  <si>
    <t>6.24*</t>
  </si>
  <si>
    <t>5.88*</t>
  </si>
  <si>
    <t>16.53*</t>
  </si>
  <si>
    <t>2-pics 419</t>
  </si>
  <si>
    <t>13.88*</t>
  </si>
  <si>
    <t>16.57*</t>
  </si>
  <si>
    <t>2 pics-429-1 new polyp measured last</t>
  </si>
  <si>
    <t>27.89*</t>
  </si>
  <si>
    <t>49.01*</t>
  </si>
  <si>
    <t>tip measured from lowest base growth</t>
  </si>
  <si>
    <t>had to glue marbel back on standard- additional weight- 16.6</t>
  </si>
  <si>
    <t>9.98*</t>
  </si>
  <si>
    <t>26.12*</t>
  </si>
  <si>
    <t>14*</t>
  </si>
  <si>
    <t>464- extra pic</t>
  </si>
  <si>
    <t>20.97*</t>
  </si>
  <si>
    <t>mls fed</t>
  </si>
  <si>
    <t>1cube (2.5mls) into 240 mls</t>
  </si>
  <si>
    <t>remove sock?</t>
  </si>
  <si>
    <t>Replace sock?</t>
  </si>
  <si>
    <t>Lights on?</t>
  </si>
  <si>
    <t>Powerheads off</t>
  </si>
  <si>
    <t xml:space="preserve"> 1cube of phytoplankton (live)</t>
  </si>
  <si>
    <t>Yes- before feeding</t>
  </si>
  <si>
    <t xml:space="preserve">into 8 oz of seawater </t>
  </si>
  <si>
    <t>Yes- before water change</t>
  </si>
  <si>
    <t>1cube = 2.5 mls</t>
  </si>
  <si>
    <t>8oz= 236.5 mla</t>
  </si>
  <si>
    <t>Yes-before feeding</t>
  </si>
  <si>
    <t>Quarltine</t>
  </si>
  <si>
    <t>Yes - before feeding</t>
  </si>
  <si>
    <t>17.5mls phyto into 500mls seawater- each tank 4 mls food</t>
  </si>
  <si>
    <t>4 mls photyoplankton each tank- added too much water- reduce next time to 250 total</t>
  </si>
  <si>
    <t>17.5mls phyto into 233mls seawater- each tank 3.5 mls food</t>
  </si>
  <si>
    <t>3.5 mls photyoplankton each tank</t>
  </si>
  <si>
    <t>White steady lights highest brightness Lights ~100uMolm-2s-1</t>
  </si>
  <si>
    <t>15:57 lights on 60 min</t>
  </si>
  <si>
    <t>15:28 lights on 60 min</t>
  </si>
  <si>
    <t>15:32 lights on 60 min</t>
  </si>
  <si>
    <t xml:space="preserve">  15:02 lights on 60 min</t>
  </si>
  <si>
    <t>15:02 lights on 60 min</t>
  </si>
  <si>
    <t>YEs</t>
  </si>
  <si>
    <t>15:17 lights on 60 min</t>
  </si>
  <si>
    <t>15:00 lights on for 60 min</t>
  </si>
  <si>
    <t xml:space="preserve">Sump </t>
  </si>
  <si>
    <t>Na</t>
  </si>
  <si>
    <t>17:02 lights on for 60 min</t>
  </si>
  <si>
    <t>15:30 lights on for 60 min</t>
  </si>
  <si>
    <t>17:05 lights on for 60 min</t>
  </si>
  <si>
    <t>tagid</t>
  </si>
  <si>
    <t>Actually M60Cc</t>
  </si>
  <si>
    <t>Actually M60Cd</t>
  </si>
  <si>
    <t xml:space="preserve">weight per unit volume </t>
  </si>
  <si>
    <t xml:space="preserve">image j- SA approximation to get volumes </t>
  </si>
  <si>
    <t>a growth</t>
  </si>
  <si>
    <t>b growth</t>
  </si>
  <si>
    <t>c growth</t>
  </si>
  <si>
    <t>d growth</t>
  </si>
  <si>
    <t>e growth</t>
  </si>
  <si>
    <t>f growth</t>
  </si>
  <si>
    <t>g growth</t>
  </si>
  <si>
    <t>timepoint</t>
  </si>
  <si>
    <t>T0</t>
  </si>
  <si>
    <t>genotype</t>
  </si>
  <si>
    <t>M6</t>
  </si>
  <si>
    <t>K2</t>
  </si>
  <si>
    <t>M5</t>
  </si>
  <si>
    <t>treatment</t>
  </si>
  <si>
    <t>tape</t>
  </si>
  <si>
    <t>last trial</t>
  </si>
  <si>
    <t>16.10516</t>
  </si>
  <si>
    <t>8.844883</t>
  </si>
  <si>
    <t>Stnd_T0_1</t>
  </si>
  <si>
    <t>Stnd_T0_2</t>
  </si>
  <si>
    <t>Stnd_T0_3</t>
  </si>
  <si>
    <t>Stnd_T0_4</t>
  </si>
  <si>
    <t>Stnd_T1_1</t>
  </si>
  <si>
    <t>Stnd_T1_6</t>
  </si>
  <si>
    <t>Stnd_T1_2</t>
  </si>
  <si>
    <t>Stnd_T1_3</t>
  </si>
  <si>
    <t>Stnd_T1_4</t>
  </si>
  <si>
    <t>Stnd_T1_5</t>
  </si>
  <si>
    <t>weight_1</t>
  </si>
  <si>
    <t>weight_2</t>
  </si>
  <si>
    <t>avg_wetweight</t>
  </si>
  <si>
    <t>avg_stnd_dryweight</t>
  </si>
  <si>
    <t>sd</t>
  </si>
  <si>
    <t>se</t>
  </si>
  <si>
    <t>sd_dry</t>
  </si>
  <si>
    <t>sd_wet</t>
  </si>
  <si>
    <t>se_dry</t>
  </si>
  <si>
    <t>se_wet</t>
  </si>
  <si>
    <t>standardize_bw</t>
  </si>
  <si>
    <t>Divide bw over total volume-= calcification/cm3</t>
  </si>
  <si>
    <t>std bw- t1-t0*100</t>
  </si>
  <si>
    <t>perc_wt_chng</t>
  </si>
  <si>
    <t>chng_bw</t>
  </si>
  <si>
    <t>chnge_bt</t>
  </si>
  <si>
    <t>chng_d</t>
  </si>
  <si>
    <t>chng_c</t>
  </si>
  <si>
    <t>chng_b</t>
  </si>
  <si>
    <t>chng_a</t>
  </si>
  <si>
    <t>chng_e</t>
  </si>
  <si>
    <t>chng_f</t>
  </si>
  <si>
    <t>chng_g</t>
  </si>
  <si>
    <t>final_volum</t>
  </si>
  <si>
    <t>sa_imgj</t>
  </si>
  <si>
    <t>volume</t>
  </si>
  <si>
    <t>sa_imgaj cm2</t>
  </si>
  <si>
    <t>volume cm3</t>
  </si>
  <si>
    <t>base-tip (cm)</t>
  </si>
  <si>
    <t>base wideth (cm)</t>
  </si>
  <si>
    <t>volume last trial</t>
  </si>
  <si>
    <t>Base width growth (mm)</t>
  </si>
  <si>
    <t>Base-tip growth (mm)</t>
  </si>
  <si>
    <t>coral height (cm)</t>
  </si>
  <si>
    <t>r</t>
  </si>
  <si>
    <t>radius (cm)</t>
  </si>
  <si>
    <t>measurements were done in imageJ</t>
  </si>
  <si>
    <t>d1</t>
  </si>
  <si>
    <t>d2</t>
  </si>
  <si>
    <t>h1</t>
  </si>
  <si>
    <t>h2</t>
  </si>
  <si>
    <t>avg_h</t>
  </si>
  <si>
    <t>avg_d</t>
  </si>
  <si>
    <t>d3</t>
  </si>
  <si>
    <t>h3</t>
  </si>
  <si>
    <t>circumference_top (2*pi*R)</t>
  </si>
  <si>
    <t>sa_T0</t>
  </si>
  <si>
    <t>sa_T1</t>
  </si>
  <si>
    <t>surface_area (cm3)</t>
  </si>
  <si>
    <t>Tops were cut off of corals on 04/04/2018- therefor all calculations of T0 corals are only the surface area of a cylinder- while T1 corals have a 1 if they had tissue living tissue on the top of their fragments based of photographs on 4/20/2018 and a 0 if they did not have living tissue</t>
  </si>
  <si>
    <t>livingtissuetops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</si>
</sst>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h:mm;@"/>
    <numFmt numFmtId="166" formatCode="m/d/yyyy;@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9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164" fontId="0" fillId="0" borderId="0" xfId="0" applyNumberFormat="1" applyAlignment="1"/>
    <xf numFmtId="0" fontId="0" fillId="0" borderId="0" xfId="0" applyAlignment="1"/>
    <xf numFmtId="165" fontId="0" fillId="0" borderId="0" xfId="0" applyNumberFormat="1" applyAlignment="1"/>
    <xf numFmtId="0" fontId="2" fillId="0" borderId="0" xfId="0" applyFont="1" applyAlignme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1"/>
    <xf numFmtId="0" fontId="0" fillId="0" borderId="0" xfId="0" applyNumberFormat="1"/>
    <xf numFmtId="20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/>
    <xf numFmtId="20" fontId="0" fillId="0" borderId="0" xfId="0" applyNumberFormat="1" applyAlignment="1"/>
    <xf numFmtId="166" fontId="0" fillId="0" borderId="0" xfId="0" applyNumberFormat="1"/>
    <xf numFmtId="46" fontId="0" fillId="0" borderId="0" xfId="0" applyNumberFormat="1"/>
    <xf numFmtId="0" fontId="2" fillId="0" borderId="1" xfId="0" applyFont="1" applyBorder="1"/>
    <xf numFmtId="0" fontId="2" fillId="3" borderId="1" xfId="0" applyFont="1" applyFill="1" applyBorder="1"/>
    <xf numFmtId="0" fontId="2" fillId="0" borderId="1" xfId="0" applyNumberFormat="1" applyFont="1" applyBorder="1"/>
    <xf numFmtId="49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vertical="top" wrapText="1"/>
    </xf>
    <xf numFmtId="20" fontId="2" fillId="0" borderId="0" xfId="0" applyNumberFormat="1" applyFont="1"/>
    <xf numFmtId="20" fontId="0" fillId="0" borderId="0" xfId="0" applyNumberFormat="1" applyAlignment="1">
      <alignment wrapText="1"/>
    </xf>
    <xf numFmtId="16" fontId="0" fillId="0" borderId="1" xfId="0" applyNumberFormat="1" applyBorder="1"/>
    <xf numFmtId="0" fontId="0" fillId="0" borderId="1" xfId="0" applyFill="1" applyBorder="1"/>
    <xf numFmtId="20" fontId="0" fillId="0" borderId="1" xfId="0" applyNumberFormat="1" applyBorder="1"/>
    <xf numFmtId="0" fontId="2" fillId="0" borderId="0" xfId="0" applyNumberFormat="1" applyFont="1"/>
    <xf numFmtId="49" fontId="2" fillId="0" borderId="0" xfId="0" applyNumberFormat="1" applyFont="1"/>
    <xf numFmtId="2" fontId="2" fillId="0" borderId="0" xfId="0" applyNumberFormat="1" applyFont="1"/>
    <xf numFmtId="16" fontId="0" fillId="0" borderId="0" xfId="0" applyNumberFormat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2" fillId="0" borderId="0" xfId="0" applyFont="1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0" borderId="1" xfId="0" applyNumberFormat="1" applyFont="1" applyBorder="1"/>
    <xf numFmtId="49" fontId="0" fillId="0" borderId="1" xfId="0" applyNumberFormat="1" applyFont="1" applyBorder="1"/>
    <xf numFmtId="14" fontId="2" fillId="0" borderId="1" xfId="0" applyNumberFormat="1" applyFont="1" applyBorder="1"/>
    <xf numFmtId="49" fontId="2" fillId="0" borderId="2" xfId="0" applyNumberFormat="1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Font="1" applyBorder="1"/>
    <xf numFmtId="0" fontId="0" fillId="0" borderId="2" xfId="0" applyFont="1" applyBorder="1"/>
    <xf numFmtId="0" fontId="0" fillId="0" borderId="5" xfId="0" applyBorder="1"/>
    <xf numFmtId="0" fontId="0" fillId="0" borderId="1" xfId="0" applyNumberFormat="1" applyBorder="1"/>
    <xf numFmtId="0" fontId="0" fillId="4" borderId="1" xfId="0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workbookViewId="0">
      <selection activeCell="E11" sqref="E11"/>
    </sheetView>
  </sheetViews>
  <sheetFormatPr defaultRowHeight="14.5" x14ac:dyDescent="0.35"/>
  <cols>
    <col min="2" max="2" width="12.36328125" customWidth="1"/>
    <col min="18" max="18" width="15.6328125" customWidth="1"/>
  </cols>
  <sheetData>
    <row r="1" spans="1:20" x14ac:dyDescent="0.35">
      <c r="A1" t="s">
        <v>22</v>
      </c>
      <c r="B1" t="s">
        <v>23</v>
      </c>
      <c r="C1" s="2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P1" t="s">
        <v>36</v>
      </c>
      <c r="Q1" t="s">
        <v>37</v>
      </c>
      <c r="R1" t="s">
        <v>38</v>
      </c>
      <c r="T1" t="s">
        <v>39</v>
      </c>
    </row>
    <row r="2" spans="1:20" x14ac:dyDescent="0.35">
      <c r="A2" t="s">
        <v>0</v>
      </c>
      <c r="B2" s="1">
        <v>43139</v>
      </c>
      <c r="C2" s="2">
        <v>0.34166666666666662</v>
      </c>
      <c r="D2">
        <v>34.5</v>
      </c>
      <c r="G2" t="s">
        <v>1</v>
      </c>
      <c r="H2">
        <v>8.07</v>
      </c>
      <c r="P2" t="s">
        <v>2</v>
      </c>
    </row>
    <row r="3" spans="1:20" x14ac:dyDescent="0.35">
      <c r="A3" t="s">
        <v>0</v>
      </c>
      <c r="B3" s="1">
        <v>43140</v>
      </c>
      <c r="C3" s="2">
        <v>0.60486111111111118</v>
      </c>
      <c r="D3">
        <v>34.1</v>
      </c>
      <c r="G3">
        <v>27.5</v>
      </c>
      <c r="H3">
        <v>8.07</v>
      </c>
      <c r="P3" t="s">
        <v>2</v>
      </c>
    </row>
    <row r="4" spans="1:20" x14ac:dyDescent="0.35">
      <c r="A4" t="s">
        <v>0</v>
      </c>
      <c r="B4" s="1">
        <v>43141</v>
      </c>
      <c r="C4" s="2">
        <v>0.58194444444444449</v>
      </c>
      <c r="D4" t="s">
        <v>3</v>
      </c>
      <c r="G4">
        <v>27.5</v>
      </c>
      <c r="H4">
        <v>8.07</v>
      </c>
      <c r="P4" t="s">
        <v>2</v>
      </c>
      <c r="Q4" t="s">
        <v>4</v>
      </c>
      <c r="R4">
        <v>36.1</v>
      </c>
    </row>
    <row r="5" spans="1:20" x14ac:dyDescent="0.35">
      <c r="A5" t="s">
        <v>0</v>
      </c>
      <c r="B5" s="1">
        <v>43141</v>
      </c>
      <c r="C5" s="2">
        <v>0.75347222222222221</v>
      </c>
      <c r="D5">
        <v>33.5</v>
      </c>
      <c r="E5" t="s">
        <v>5</v>
      </c>
      <c r="G5">
        <v>27.5</v>
      </c>
      <c r="P5" t="s">
        <v>2</v>
      </c>
    </row>
    <row r="6" spans="1:20" x14ac:dyDescent="0.35">
      <c r="A6" t="s">
        <v>0</v>
      </c>
      <c r="B6" s="1">
        <v>43142</v>
      </c>
      <c r="C6" s="2">
        <v>0.51874999999999993</v>
      </c>
      <c r="D6">
        <v>34.5</v>
      </c>
      <c r="G6" t="s">
        <v>6</v>
      </c>
      <c r="P6" t="s">
        <v>2</v>
      </c>
    </row>
    <row r="7" spans="1:20" x14ac:dyDescent="0.35">
      <c r="A7" t="s">
        <v>0</v>
      </c>
      <c r="B7" s="1">
        <v>43143</v>
      </c>
      <c r="C7" s="2">
        <v>0.85</v>
      </c>
      <c r="D7">
        <v>33</v>
      </c>
      <c r="G7" t="s">
        <v>1</v>
      </c>
      <c r="I7" t="s">
        <v>7</v>
      </c>
      <c r="P7" t="s">
        <v>2</v>
      </c>
    </row>
    <row r="8" spans="1:20" x14ac:dyDescent="0.35">
      <c r="A8" t="s">
        <v>0</v>
      </c>
      <c r="B8" s="1">
        <v>43143</v>
      </c>
      <c r="C8" s="2">
        <v>0.54375000000000007</v>
      </c>
      <c r="D8">
        <v>31.9</v>
      </c>
      <c r="J8" t="s">
        <v>8</v>
      </c>
      <c r="P8" t="s">
        <v>2</v>
      </c>
      <c r="Q8" t="s">
        <v>4</v>
      </c>
    </row>
    <row r="9" spans="1:20" x14ac:dyDescent="0.35">
      <c r="A9" t="s">
        <v>0</v>
      </c>
      <c r="B9" s="1">
        <v>43143</v>
      </c>
      <c r="C9" s="2"/>
      <c r="D9">
        <v>34.299999999999997</v>
      </c>
      <c r="P9" t="s">
        <v>2</v>
      </c>
    </row>
    <row r="10" spans="1:20" x14ac:dyDescent="0.35">
      <c r="A10" t="s">
        <v>0</v>
      </c>
      <c r="B10" s="1">
        <v>43143</v>
      </c>
      <c r="C10" s="2">
        <v>0.57847222222222217</v>
      </c>
      <c r="D10">
        <v>33.9</v>
      </c>
      <c r="N10" t="s">
        <v>4</v>
      </c>
      <c r="P10" t="s">
        <v>2</v>
      </c>
      <c r="T10" t="s">
        <v>9</v>
      </c>
    </row>
    <row r="11" spans="1:20" x14ac:dyDescent="0.35">
      <c r="A11" t="s">
        <v>0</v>
      </c>
      <c r="B11" s="1">
        <v>43143</v>
      </c>
      <c r="C11" s="2">
        <v>0.70833333333333337</v>
      </c>
      <c r="D11">
        <v>35</v>
      </c>
      <c r="P11" t="s">
        <v>2</v>
      </c>
      <c r="T11" t="s">
        <v>10</v>
      </c>
    </row>
    <row r="12" spans="1:20" x14ac:dyDescent="0.35">
      <c r="A12" t="s">
        <v>0</v>
      </c>
      <c r="B12" s="1">
        <v>43144</v>
      </c>
      <c r="C12" s="2">
        <v>0.36249999999999999</v>
      </c>
      <c r="D12">
        <v>35.9</v>
      </c>
      <c r="E12" t="s">
        <v>11</v>
      </c>
      <c r="F12">
        <v>35.5</v>
      </c>
      <c r="G12">
        <v>27</v>
      </c>
      <c r="P12" t="s">
        <v>2</v>
      </c>
      <c r="T12" t="s">
        <v>12</v>
      </c>
    </row>
    <row r="13" spans="1:20" x14ac:dyDescent="0.35">
      <c r="A13" t="s">
        <v>0</v>
      </c>
      <c r="B13" s="1"/>
      <c r="C13" s="2"/>
      <c r="P13" t="s">
        <v>2</v>
      </c>
    </row>
    <row r="14" spans="1:20" x14ac:dyDescent="0.35">
      <c r="A14" t="s">
        <v>0</v>
      </c>
      <c r="C14" s="2"/>
      <c r="P14" t="s">
        <v>2</v>
      </c>
      <c r="R14">
        <v>35.5</v>
      </c>
      <c r="T14" t="s">
        <v>13</v>
      </c>
    </row>
    <row r="15" spans="1:20" x14ac:dyDescent="0.35">
      <c r="A15" t="s">
        <v>0</v>
      </c>
      <c r="B15" s="1">
        <v>43144</v>
      </c>
      <c r="C15" s="2">
        <v>0.57361111111111118</v>
      </c>
      <c r="D15">
        <v>35.9</v>
      </c>
      <c r="E15" t="s">
        <v>14</v>
      </c>
      <c r="G15">
        <v>26.5</v>
      </c>
      <c r="P15" t="s">
        <v>2</v>
      </c>
    </row>
    <row r="16" spans="1:20" x14ac:dyDescent="0.35">
      <c r="A16" t="s">
        <v>0</v>
      </c>
      <c r="B16" s="1">
        <v>43145</v>
      </c>
      <c r="C16" s="2">
        <v>0.37083333333333335</v>
      </c>
      <c r="D16">
        <v>36.700000000000003</v>
      </c>
      <c r="E16" t="s">
        <v>15</v>
      </c>
      <c r="F16">
        <v>35.5</v>
      </c>
      <c r="G16">
        <v>28</v>
      </c>
      <c r="P16" t="s">
        <v>2</v>
      </c>
      <c r="R16">
        <v>35.5</v>
      </c>
      <c r="T16" t="s">
        <v>16</v>
      </c>
    </row>
    <row r="17" spans="1:20" x14ac:dyDescent="0.35">
      <c r="A17" t="s">
        <v>0</v>
      </c>
      <c r="B17" s="1">
        <v>43145</v>
      </c>
      <c r="C17" s="2" t="s">
        <v>17</v>
      </c>
      <c r="D17">
        <v>35.5</v>
      </c>
      <c r="P17" t="s">
        <v>2</v>
      </c>
    </row>
    <row r="18" spans="1:20" x14ac:dyDescent="0.35">
      <c r="A18" t="s">
        <v>0</v>
      </c>
      <c r="B18" s="1">
        <v>43145</v>
      </c>
      <c r="C18" s="2">
        <v>0.50277777777777777</v>
      </c>
      <c r="D18">
        <v>35.700000000000003</v>
      </c>
      <c r="P18" t="s">
        <v>2</v>
      </c>
    </row>
    <row r="19" spans="1:20" x14ac:dyDescent="0.35">
      <c r="A19" t="s">
        <v>0</v>
      </c>
      <c r="B19" s="1">
        <v>43145</v>
      </c>
      <c r="C19" s="2">
        <v>0.59375</v>
      </c>
      <c r="D19">
        <v>35.700000000000003</v>
      </c>
      <c r="G19">
        <v>27.5</v>
      </c>
      <c r="P19" t="s">
        <v>2</v>
      </c>
      <c r="R19">
        <v>35.5</v>
      </c>
      <c r="T19" t="s">
        <v>16</v>
      </c>
    </row>
    <row r="20" spans="1:20" x14ac:dyDescent="0.35">
      <c r="A20" t="s">
        <v>0</v>
      </c>
      <c r="B20" s="1">
        <v>43146</v>
      </c>
      <c r="C20" s="2">
        <v>0.46249999999999997</v>
      </c>
      <c r="D20">
        <v>35.200000000000003</v>
      </c>
      <c r="G20">
        <v>27.3</v>
      </c>
      <c r="P20" t="s">
        <v>2</v>
      </c>
    </row>
    <row r="21" spans="1:20" x14ac:dyDescent="0.35">
      <c r="A21" t="s">
        <v>0</v>
      </c>
      <c r="B21" s="1">
        <v>43147</v>
      </c>
      <c r="C21" s="2">
        <v>0.44236111111111115</v>
      </c>
      <c r="D21">
        <v>35</v>
      </c>
      <c r="G21">
        <v>26.9</v>
      </c>
      <c r="N21" t="s">
        <v>4</v>
      </c>
      <c r="P21" t="s">
        <v>2</v>
      </c>
    </row>
    <row r="22" spans="1:20" x14ac:dyDescent="0.35">
      <c r="A22" t="s">
        <v>0</v>
      </c>
      <c r="B22" s="1">
        <v>43147</v>
      </c>
      <c r="C22" s="2">
        <v>0.73541666666666661</v>
      </c>
      <c r="D22">
        <v>35.1</v>
      </c>
      <c r="G22">
        <v>26.8</v>
      </c>
      <c r="P22" t="s">
        <v>2</v>
      </c>
      <c r="R22">
        <v>34</v>
      </c>
      <c r="T22" t="s">
        <v>18</v>
      </c>
    </row>
    <row r="23" spans="1:20" x14ac:dyDescent="0.35">
      <c r="A23" t="s">
        <v>0</v>
      </c>
      <c r="B23" s="1">
        <v>43148</v>
      </c>
      <c r="C23" s="2">
        <v>0.50069444444444444</v>
      </c>
      <c r="D23">
        <v>35</v>
      </c>
      <c r="G23">
        <v>26.9</v>
      </c>
      <c r="P23" t="s">
        <v>2</v>
      </c>
    </row>
    <row r="24" spans="1:20" x14ac:dyDescent="0.35">
      <c r="A24" t="s">
        <v>0</v>
      </c>
      <c r="B24" s="1">
        <v>43149</v>
      </c>
      <c r="C24" s="2">
        <v>0.44375000000000003</v>
      </c>
      <c r="D24">
        <v>34.9</v>
      </c>
      <c r="G24">
        <v>27.1</v>
      </c>
      <c r="P24" t="s">
        <v>2</v>
      </c>
      <c r="R24">
        <v>34</v>
      </c>
      <c r="T24" t="s">
        <v>19</v>
      </c>
    </row>
    <row r="25" spans="1:20" x14ac:dyDescent="0.35">
      <c r="A25" t="s">
        <v>0</v>
      </c>
      <c r="B25" s="1">
        <v>43149</v>
      </c>
      <c r="C25" s="2">
        <v>0.70000000000000007</v>
      </c>
      <c r="D25">
        <v>35.200000000000003</v>
      </c>
      <c r="G25">
        <v>27</v>
      </c>
      <c r="P25" t="s">
        <v>2</v>
      </c>
      <c r="T25" t="s">
        <v>20</v>
      </c>
    </row>
    <row r="26" spans="1:20" x14ac:dyDescent="0.35">
      <c r="A26" t="s">
        <v>0</v>
      </c>
      <c r="B26" s="1">
        <v>43150</v>
      </c>
      <c r="C26" s="2">
        <v>0.44236111111111115</v>
      </c>
      <c r="D26">
        <v>34.4</v>
      </c>
      <c r="G26">
        <v>26.9</v>
      </c>
      <c r="P26" t="s">
        <v>2</v>
      </c>
    </row>
    <row r="27" spans="1:20" x14ac:dyDescent="0.35">
      <c r="A27" t="s">
        <v>0</v>
      </c>
      <c r="B27" s="1">
        <v>43150</v>
      </c>
      <c r="C27" s="2">
        <v>0.5625</v>
      </c>
      <c r="D27">
        <v>34.4</v>
      </c>
      <c r="G27">
        <v>27</v>
      </c>
      <c r="P27" t="s">
        <v>2</v>
      </c>
    </row>
    <row r="28" spans="1:20" x14ac:dyDescent="0.35">
      <c r="A28" t="s">
        <v>0</v>
      </c>
      <c r="B28" s="1">
        <v>43150</v>
      </c>
      <c r="C28" s="2">
        <v>0.73333333333333339</v>
      </c>
      <c r="D28">
        <v>34.6</v>
      </c>
      <c r="G28">
        <v>27</v>
      </c>
      <c r="P28" t="s">
        <v>2</v>
      </c>
    </row>
    <row r="29" spans="1:20" x14ac:dyDescent="0.35">
      <c r="A29" t="s">
        <v>0</v>
      </c>
      <c r="B29" s="1">
        <v>43150</v>
      </c>
      <c r="C29" s="2">
        <v>0.84513888888888899</v>
      </c>
      <c r="D29">
        <v>35.1</v>
      </c>
      <c r="G29">
        <v>27</v>
      </c>
      <c r="P29" t="s">
        <v>2</v>
      </c>
    </row>
    <row r="30" spans="1:20" x14ac:dyDescent="0.35">
      <c r="A30" t="s">
        <v>0</v>
      </c>
      <c r="B30" s="1">
        <v>43151</v>
      </c>
      <c r="C30" s="2">
        <v>0.37083333333333335</v>
      </c>
      <c r="D30">
        <v>35.1</v>
      </c>
      <c r="G30">
        <v>26.8</v>
      </c>
    </row>
    <row r="31" spans="1:20" x14ac:dyDescent="0.35">
      <c r="A31" t="s">
        <v>21</v>
      </c>
      <c r="B31" s="1">
        <v>43151</v>
      </c>
      <c r="C31" s="2">
        <v>0.60972222222222217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E97"/>
  <sheetViews>
    <sheetView workbookViewId="0">
      <pane ySplit="1" topLeftCell="A2" activePane="bottomLeft" state="frozen"/>
      <selection pane="bottomLeft" activeCell="J26" sqref="J26"/>
    </sheetView>
  </sheetViews>
  <sheetFormatPr defaultColWidth="8.90625" defaultRowHeight="14.5" x14ac:dyDescent="0.35"/>
  <cols>
    <col min="1" max="3" width="8.90625" style="37"/>
    <col min="4" max="4" width="9.54296875" style="37" bestFit="1" customWidth="1"/>
    <col min="5" max="5" width="8.90625" style="37"/>
    <col min="6" max="6" width="12.90625" style="37" bestFit="1" customWidth="1"/>
    <col min="7" max="7" width="12.90625" style="37" customWidth="1"/>
    <col min="8" max="8" width="20.453125" style="37" customWidth="1"/>
    <col min="9" max="9" width="14.90625" style="37" bestFit="1" customWidth="1"/>
    <col min="10" max="11" width="14.90625" style="37" customWidth="1"/>
    <col min="12" max="13" width="21.453125" style="37" customWidth="1"/>
    <col min="14" max="16" width="17.90625" style="37" customWidth="1"/>
    <col min="17" max="17" width="8.36328125" style="37" bestFit="1" customWidth="1"/>
    <col min="18" max="18" width="8.36328125" style="37" customWidth="1"/>
    <col min="19" max="30" width="8.90625" style="37"/>
    <col min="31" max="31" width="38.6328125" style="56" customWidth="1"/>
    <col min="32" max="16384" width="8.90625" style="37"/>
  </cols>
  <sheetData>
    <row r="1" spans="2:31" x14ac:dyDescent="0.35">
      <c r="B1" s="31" t="s">
        <v>290</v>
      </c>
      <c r="C1" s="31" t="s">
        <v>291</v>
      </c>
      <c r="D1" s="31" t="s">
        <v>23</v>
      </c>
      <c r="E1" s="31" t="s">
        <v>202</v>
      </c>
      <c r="F1" s="31" t="s">
        <v>203</v>
      </c>
      <c r="G1" s="31" t="s">
        <v>403</v>
      </c>
      <c r="H1" s="31" t="s">
        <v>407</v>
      </c>
      <c r="I1" s="31" t="s">
        <v>204</v>
      </c>
      <c r="J1" s="31" t="s">
        <v>404</v>
      </c>
      <c r="K1" s="31" t="s">
        <v>410</v>
      </c>
      <c r="L1" s="31" t="s">
        <v>406</v>
      </c>
      <c r="M1" s="31" t="s">
        <v>408</v>
      </c>
      <c r="N1" s="31" t="s">
        <v>401</v>
      </c>
      <c r="O1" s="31" t="s">
        <v>402</v>
      </c>
      <c r="P1" s="31" t="s">
        <v>405</v>
      </c>
      <c r="Q1" s="31" t="s">
        <v>205</v>
      </c>
      <c r="R1" s="31" t="s">
        <v>347</v>
      </c>
      <c r="S1" s="31" t="s">
        <v>206</v>
      </c>
      <c r="T1" s="31" t="s">
        <v>348</v>
      </c>
      <c r="U1" s="31" t="s">
        <v>207</v>
      </c>
      <c r="V1" s="31" t="s">
        <v>349</v>
      </c>
      <c r="W1" s="31" t="s">
        <v>208</v>
      </c>
      <c r="X1" s="31" t="s">
        <v>350</v>
      </c>
      <c r="Y1" s="31" t="s">
        <v>209</v>
      </c>
      <c r="Z1" s="31" t="s">
        <v>351</v>
      </c>
      <c r="AA1" s="31" t="s">
        <v>210</v>
      </c>
      <c r="AB1" s="31" t="s">
        <v>352</v>
      </c>
      <c r="AC1" s="31" t="s">
        <v>211</v>
      </c>
      <c r="AD1" s="31" t="s">
        <v>353</v>
      </c>
      <c r="AE1" s="36" t="s">
        <v>213</v>
      </c>
    </row>
    <row r="2" spans="2:31" ht="14.4" customHeight="1" x14ac:dyDescent="0.35">
      <c r="B2" s="37" t="s">
        <v>233</v>
      </c>
      <c r="C2" s="38">
        <v>11</v>
      </c>
      <c r="D2" s="39">
        <v>43195</v>
      </c>
      <c r="E2" s="37">
        <v>2</v>
      </c>
      <c r="F2" s="37">
        <v>44.04</v>
      </c>
      <c r="G2" s="37">
        <f>F2/10</f>
        <v>4.4039999999999999</v>
      </c>
      <c r="I2" s="37">
        <v>15.49</v>
      </c>
      <c r="J2" s="37">
        <f>I2/10</f>
        <v>1.5489999999999999</v>
      </c>
      <c r="K2" s="37">
        <f>J2/2</f>
        <v>0.77449999999999997</v>
      </c>
      <c r="Q2" s="31">
        <v>23.5</v>
      </c>
      <c r="S2" s="37">
        <v>7.73</v>
      </c>
      <c r="AE2" s="56" t="s">
        <v>235</v>
      </c>
    </row>
    <row r="3" spans="2:31" x14ac:dyDescent="0.35">
      <c r="B3" s="37" t="s">
        <v>233</v>
      </c>
      <c r="C3" s="37">
        <v>3405</v>
      </c>
      <c r="D3" s="39">
        <v>43213</v>
      </c>
      <c r="E3" s="37">
        <v>2</v>
      </c>
      <c r="F3" s="37">
        <v>55.75</v>
      </c>
      <c r="G3" s="37">
        <f t="shared" ref="G3:G66" si="0">F3/10</f>
        <v>5.5750000000000002</v>
      </c>
      <c r="H3" s="37">
        <f xml:space="preserve"> F3-F2</f>
        <v>11.71</v>
      </c>
      <c r="I3" s="37">
        <v>17.71</v>
      </c>
      <c r="J3" s="37">
        <f t="shared" ref="J3:J66" si="1">I3/10</f>
        <v>1.7710000000000001</v>
      </c>
      <c r="K3" s="37">
        <f t="shared" ref="K3:K66" si="2">J3/2</f>
        <v>0.88550000000000006</v>
      </c>
      <c r="L3" s="37">
        <f>I3-I2</f>
        <v>2.2200000000000006</v>
      </c>
      <c r="Q3" s="44">
        <v>26.04</v>
      </c>
      <c r="R3" s="44">
        <f>Q3-Q2</f>
        <v>2.5399999999999991</v>
      </c>
      <c r="S3" s="44">
        <v>9.98</v>
      </c>
      <c r="T3" s="44">
        <f>S3-S2</f>
        <v>2.25</v>
      </c>
      <c r="V3" s="37">
        <f>U3-U2</f>
        <v>0</v>
      </c>
      <c r="X3" s="37">
        <f>W3-W2</f>
        <v>0</v>
      </c>
      <c r="Z3" s="37">
        <f>Y3-Y2</f>
        <v>0</v>
      </c>
      <c r="AB3" s="37">
        <f>AA3-AA2</f>
        <v>0</v>
      </c>
      <c r="AD3" s="37">
        <f>AC3-AC2</f>
        <v>0</v>
      </c>
    </row>
    <row r="4" spans="2:31" x14ac:dyDescent="0.35">
      <c r="B4" s="37" t="s">
        <v>226</v>
      </c>
      <c r="C4" s="38">
        <v>6</v>
      </c>
      <c r="D4" s="39">
        <v>43195</v>
      </c>
      <c r="E4" s="37">
        <v>1</v>
      </c>
      <c r="F4" s="37">
        <v>33.25</v>
      </c>
      <c r="G4" s="37">
        <f t="shared" si="0"/>
        <v>3.3250000000000002</v>
      </c>
      <c r="I4" s="37">
        <v>14.52</v>
      </c>
      <c r="J4" s="37">
        <f t="shared" si="1"/>
        <v>1.452</v>
      </c>
      <c r="K4" s="37">
        <f t="shared" si="2"/>
        <v>0.72599999999999998</v>
      </c>
    </row>
    <row r="5" spans="2:31" x14ac:dyDescent="0.35">
      <c r="B5" s="37" t="s">
        <v>226</v>
      </c>
      <c r="C5" s="37">
        <v>3402</v>
      </c>
      <c r="D5" s="39">
        <v>43213</v>
      </c>
      <c r="E5" s="37">
        <v>1</v>
      </c>
      <c r="F5" s="37">
        <v>37</v>
      </c>
      <c r="G5" s="37">
        <f t="shared" si="0"/>
        <v>3.7</v>
      </c>
      <c r="H5" s="37">
        <f>F5-F4</f>
        <v>3.75</v>
      </c>
      <c r="I5" s="37">
        <v>15.41</v>
      </c>
      <c r="J5" s="37">
        <f t="shared" si="1"/>
        <v>1.5409999999999999</v>
      </c>
      <c r="K5" s="37">
        <f t="shared" si="2"/>
        <v>0.77049999999999996</v>
      </c>
      <c r="L5" s="37">
        <f>I5-I4</f>
        <v>0.89000000000000057</v>
      </c>
      <c r="R5" s="37">
        <f>Q5-Q4</f>
        <v>0</v>
      </c>
      <c r="T5" s="44">
        <f t="shared" ref="T5" si="3">S5-S4</f>
        <v>0</v>
      </c>
      <c r="V5" s="37">
        <f t="shared" ref="V5" si="4">U5-U4</f>
        <v>0</v>
      </c>
      <c r="X5" s="37">
        <f t="shared" ref="X5" si="5">W5-W4</f>
        <v>0</v>
      </c>
      <c r="Z5" s="37">
        <f t="shared" ref="Z5" si="6">Y5-Y4</f>
        <v>0</v>
      </c>
      <c r="AB5" s="37">
        <f t="shared" ref="AB5" si="7">AA5-AA4</f>
        <v>0</v>
      </c>
      <c r="AD5" s="37">
        <f t="shared" ref="AD5" si="8">AC5-AC4</f>
        <v>0</v>
      </c>
    </row>
    <row r="6" spans="2:31" x14ac:dyDescent="0.35">
      <c r="B6" s="37" t="s">
        <v>216</v>
      </c>
      <c r="C6" s="38">
        <v>2</v>
      </c>
      <c r="D6" s="39">
        <v>43195</v>
      </c>
      <c r="E6" s="37">
        <v>5</v>
      </c>
      <c r="F6" s="37">
        <v>58.51</v>
      </c>
      <c r="G6" s="37">
        <f t="shared" si="0"/>
        <v>5.851</v>
      </c>
      <c r="I6" s="37">
        <v>14.72</v>
      </c>
      <c r="J6" s="37">
        <f t="shared" si="1"/>
        <v>1.472</v>
      </c>
      <c r="K6" s="37">
        <f t="shared" si="2"/>
        <v>0.73599999999999999</v>
      </c>
      <c r="Q6" s="37">
        <v>27.71</v>
      </c>
      <c r="S6" s="37">
        <v>23.55</v>
      </c>
      <c r="U6" s="37">
        <v>27.18</v>
      </c>
      <c r="W6" s="37">
        <v>20.98</v>
      </c>
      <c r="Y6" s="37">
        <v>5.7</v>
      </c>
      <c r="AE6" s="56" t="s">
        <v>217</v>
      </c>
    </row>
    <row r="7" spans="2:31" x14ac:dyDescent="0.35">
      <c r="B7" s="37" t="s">
        <v>216</v>
      </c>
      <c r="C7" s="37">
        <v>3406</v>
      </c>
      <c r="D7" s="39">
        <v>43213</v>
      </c>
      <c r="E7" s="37">
        <v>5</v>
      </c>
      <c r="F7" s="37">
        <v>53.92</v>
      </c>
      <c r="G7" s="37">
        <f t="shared" si="0"/>
        <v>5.3920000000000003</v>
      </c>
      <c r="H7" s="37">
        <f xml:space="preserve"> F7-F6</f>
        <v>-4.5899999999999963</v>
      </c>
      <c r="I7" s="37">
        <v>18.420000000000002</v>
      </c>
      <c r="J7" s="37">
        <f t="shared" si="1"/>
        <v>1.8420000000000001</v>
      </c>
      <c r="K7" s="37">
        <f t="shared" si="2"/>
        <v>0.92100000000000004</v>
      </c>
      <c r="L7" s="37">
        <f t="shared" ref="L7" si="9">I7-I6</f>
        <v>3.7000000000000011</v>
      </c>
      <c r="Q7" s="37">
        <v>28.39</v>
      </c>
      <c r="R7" s="44">
        <f t="shared" ref="R7" si="10">Q7-Q6</f>
        <v>0.67999999999999972</v>
      </c>
      <c r="S7" s="31">
        <v>26.12</v>
      </c>
      <c r="T7" s="44">
        <f t="shared" ref="T7" si="11">S7-S6</f>
        <v>2.5700000000000003</v>
      </c>
      <c r="U7" s="44">
        <v>28.12</v>
      </c>
      <c r="V7" s="37">
        <f t="shared" ref="V7" si="12">U7-U6</f>
        <v>0.94000000000000128</v>
      </c>
      <c r="W7" s="44">
        <v>23.27</v>
      </c>
      <c r="X7" s="37">
        <f t="shared" ref="X7" si="13">W7-W6</f>
        <v>2.2899999999999991</v>
      </c>
      <c r="Y7" s="44">
        <v>6.83</v>
      </c>
      <c r="Z7" s="37">
        <f t="shared" ref="Z7" si="14">Y7-Y6</f>
        <v>1.1299999999999999</v>
      </c>
      <c r="AB7" s="37">
        <f t="shared" ref="AB7" si="15">AA7-AA6</f>
        <v>0</v>
      </c>
      <c r="AD7" s="37">
        <f t="shared" ref="AD7" si="16">AC7-AC6</f>
        <v>0</v>
      </c>
    </row>
    <row r="8" spans="2:31" x14ac:dyDescent="0.35">
      <c r="B8" s="37" t="s">
        <v>227</v>
      </c>
      <c r="C8" s="38">
        <v>7</v>
      </c>
      <c r="D8" s="39">
        <v>43195</v>
      </c>
      <c r="E8" s="37">
        <v>2</v>
      </c>
      <c r="F8" s="37">
        <v>47.39</v>
      </c>
      <c r="G8" s="37">
        <f t="shared" si="0"/>
        <v>4.7389999999999999</v>
      </c>
      <c r="I8" s="37">
        <v>19.13</v>
      </c>
      <c r="J8" s="37">
        <f t="shared" si="1"/>
        <v>1.9129999999999998</v>
      </c>
      <c r="K8" s="37">
        <f t="shared" si="2"/>
        <v>0.95649999999999991</v>
      </c>
      <c r="Q8" s="37">
        <v>31.54</v>
      </c>
      <c r="S8" s="31">
        <v>47.36</v>
      </c>
    </row>
    <row r="9" spans="2:31" x14ac:dyDescent="0.35">
      <c r="B9" s="37" t="s">
        <v>227</v>
      </c>
      <c r="C9" s="37">
        <v>3403</v>
      </c>
      <c r="D9" s="39">
        <v>43213</v>
      </c>
      <c r="E9" s="37">
        <v>2</v>
      </c>
      <c r="F9" s="37">
        <v>48.49</v>
      </c>
      <c r="G9" s="37">
        <f t="shared" si="0"/>
        <v>4.8490000000000002</v>
      </c>
      <c r="H9" s="37">
        <f t="shared" ref="H9" si="17" xml:space="preserve"> F9-F8</f>
        <v>1.1000000000000014</v>
      </c>
      <c r="I9" s="37">
        <v>19.579999999999998</v>
      </c>
      <c r="J9" s="37">
        <f t="shared" si="1"/>
        <v>1.9579999999999997</v>
      </c>
      <c r="K9" s="37">
        <f t="shared" si="2"/>
        <v>0.97899999999999987</v>
      </c>
      <c r="L9" s="37">
        <f t="shared" ref="L9" si="18">I9-I8</f>
        <v>0.44999999999999929</v>
      </c>
      <c r="Q9" s="44">
        <v>33.409999999999997</v>
      </c>
      <c r="R9" s="37">
        <f t="shared" ref="R9" si="19">Q9-Q8</f>
        <v>1.8699999999999974</v>
      </c>
      <c r="S9" s="31">
        <v>49.01</v>
      </c>
      <c r="T9" s="44">
        <f t="shared" ref="T9" si="20">S9-S8</f>
        <v>1.6499999999999986</v>
      </c>
      <c r="V9" s="37">
        <f t="shared" ref="V9" si="21">U9-U8</f>
        <v>0</v>
      </c>
      <c r="X9" s="37">
        <f t="shared" ref="X9" si="22">W9-W8</f>
        <v>0</v>
      </c>
      <c r="Z9" s="37">
        <f t="shared" ref="Z9" si="23">Y9-Y8</f>
        <v>0</v>
      </c>
      <c r="AB9" s="37">
        <f t="shared" ref="AB9" si="24">AA9-AA8</f>
        <v>0</v>
      </c>
      <c r="AD9" s="37">
        <f t="shared" ref="AD9" si="25">AC9-AC8</f>
        <v>0</v>
      </c>
      <c r="AE9" s="56" t="s">
        <v>302</v>
      </c>
    </row>
    <row r="10" spans="2:31" x14ac:dyDescent="0.35">
      <c r="B10" s="37" t="s">
        <v>252</v>
      </c>
      <c r="C10" s="38">
        <v>11</v>
      </c>
      <c r="D10" s="39">
        <v>43195</v>
      </c>
      <c r="E10" s="37">
        <v>2</v>
      </c>
      <c r="F10" s="37">
        <v>53.17</v>
      </c>
      <c r="G10" s="37">
        <f t="shared" si="0"/>
        <v>5.3170000000000002</v>
      </c>
      <c r="I10" s="37">
        <v>14.73</v>
      </c>
      <c r="J10" s="37">
        <f t="shared" si="1"/>
        <v>1.4730000000000001</v>
      </c>
      <c r="K10" s="37">
        <f t="shared" si="2"/>
        <v>0.73650000000000004</v>
      </c>
      <c r="Q10" s="31">
        <v>7.6</v>
      </c>
      <c r="S10" s="37">
        <v>8.1300000000000008</v>
      </c>
      <c r="U10" s="37">
        <v>18.3</v>
      </c>
      <c r="AE10" s="56" t="s">
        <v>254</v>
      </c>
    </row>
    <row r="11" spans="2:31" x14ac:dyDescent="0.35">
      <c r="B11" s="37" t="s">
        <v>252</v>
      </c>
      <c r="C11" s="37">
        <v>3405</v>
      </c>
      <c r="D11" s="39">
        <v>43213</v>
      </c>
      <c r="E11" s="37">
        <v>2</v>
      </c>
      <c r="F11" s="37">
        <v>54.84</v>
      </c>
      <c r="G11" s="37">
        <f t="shared" si="0"/>
        <v>5.484</v>
      </c>
      <c r="H11" s="37">
        <f t="shared" ref="H11" si="26">F11-F10</f>
        <v>1.6700000000000017</v>
      </c>
      <c r="I11" s="37">
        <v>24.83</v>
      </c>
      <c r="J11" s="37">
        <f t="shared" si="1"/>
        <v>2.4829999999999997</v>
      </c>
      <c r="K11" s="37">
        <f t="shared" si="2"/>
        <v>1.2414999999999998</v>
      </c>
      <c r="L11" s="37">
        <f t="shared" ref="L11" si="27">I11-I10</f>
        <v>10.099999999999998</v>
      </c>
      <c r="Q11" s="31">
        <v>9.98</v>
      </c>
      <c r="R11" s="44">
        <f t="shared" ref="R11" si="28">Q11-Q10</f>
        <v>2.3800000000000008</v>
      </c>
      <c r="S11" s="37">
        <v>9.16</v>
      </c>
      <c r="T11" s="44">
        <f t="shared" ref="T11" si="29">S11-S10</f>
        <v>1.0299999999999994</v>
      </c>
      <c r="U11" s="37">
        <v>18.420000000000002</v>
      </c>
      <c r="V11" s="37">
        <f t="shared" ref="V11" si="30">U11-U10</f>
        <v>0.12000000000000099</v>
      </c>
      <c r="X11" s="37">
        <f t="shared" ref="X11" si="31">W11-W10</f>
        <v>0</v>
      </c>
      <c r="Z11" s="37">
        <f t="shared" ref="Z11" si="32">Y11-Y10</f>
        <v>0</v>
      </c>
      <c r="AB11" s="37">
        <f t="shared" ref="AB11" si="33">AA11-AA10</f>
        <v>0</v>
      </c>
      <c r="AD11" s="37">
        <f t="shared" ref="AD11" si="34">AC11-AC10</f>
        <v>0</v>
      </c>
    </row>
    <row r="12" spans="2:31" x14ac:dyDescent="0.35">
      <c r="B12" s="37" t="s">
        <v>247</v>
      </c>
      <c r="C12" s="38">
        <v>8</v>
      </c>
      <c r="D12" s="39">
        <v>43195</v>
      </c>
      <c r="E12" s="37">
        <v>1</v>
      </c>
      <c r="F12" s="37">
        <v>51.54</v>
      </c>
      <c r="G12" s="37">
        <f t="shared" si="0"/>
        <v>5.1539999999999999</v>
      </c>
      <c r="I12" s="37">
        <v>21.88</v>
      </c>
      <c r="J12" s="37">
        <f t="shared" si="1"/>
        <v>2.1879999999999997</v>
      </c>
      <c r="K12" s="37">
        <f t="shared" si="2"/>
        <v>1.0939999999999999</v>
      </c>
    </row>
    <row r="13" spans="2:31" x14ac:dyDescent="0.35">
      <c r="B13" s="37" t="s">
        <v>247</v>
      </c>
      <c r="C13" s="37">
        <v>3403</v>
      </c>
      <c r="D13" s="39">
        <v>43213</v>
      </c>
      <c r="E13" s="37">
        <v>1</v>
      </c>
      <c r="F13" s="37">
        <v>53.37</v>
      </c>
      <c r="G13" s="37">
        <f t="shared" si="0"/>
        <v>5.3369999999999997</v>
      </c>
      <c r="H13" s="37">
        <f t="shared" ref="H13" si="35" xml:space="preserve"> F13-F12</f>
        <v>1.8299999999999983</v>
      </c>
      <c r="I13" s="37">
        <v>22.42</v>
      </c>
      <c r="J13" s="37">
        <f t="shared" si="1"/>
        <v>2.242</v>
      </c>
      <c r="K13" s="37">
        <f t="shared" si="2"/>
        <v>1.121</v>
      </c>
      <c r="L13" s="37">
        <f t="shared" ref="L13" si="36">I13-I12</f>
        <v>0.5400000000000027</v>
      </c>
      <c r="R13" s="37">
        <f t="shared" ref="R13" si="37">Q13-Q12</f>
        <v>0</v>
      </c>
      <c r="T13" s="44">
        <f t="shared" ref="T13" si="38">S13-S12</f>
        <v>0</v>
      </c>
      <c r="V13" s="37">
        <f t="shared" ref="V13" si="39">U13-U12</f>
        <v>0</v>
      </c>
      <c r="X13" s="37">
        <f t="shared" ref="X13" si="40">W13-W12</f>
        <v>0</v>
      </c>
      <c r="Z13" s="37">
        <f t="shared" ref="Z13" si="41">Y13-Y12</f>
        <v>0</v>
      </c>
      <c r="AB13" s="37">
        <f t="shared" ref="AB13" si="42">AA13-AA12</f>
        <v>0</v>
      </c>
      <c r="AD13" s="37">
        <f t="shared" ref="AD13" si="43">AC13-AC12</f>
        <v>0</v>
      </c>
    </row>
    <row r="14" spans="2:31" x14ac:dyDescent="0.35">
      <c r="B14" s="37" t="s">
        <v>243</v>
      </c>
      <c r="C14" s="38">
        <v>5</v>
      </c>
      <c r="D14" s="39">
        <v>43195</v>
      </c>
      <c r="E14" s="37">
        <v>1</v>
      </c>
      <c r="F14" s="37">
        <v>38.4</v>
      </c>
      <c r="G14" s="37">
        <f t="shared" si="0"/>
        <v>3.84</v>
      </c>
      <c r="I14" s="37">
        <v>14.48</v>
      </c>
      <c r="J14" s="37">
        <f t="shared" si="1"/>
        <v>1.448</v>
      </c>
      <c r="K14" s="37">
        <f t="shared" si="2"/>
        <v>0.72399999999999998</v>
      </c>
    </row>
    <row r="15" spans="2:31" x14ac:dyDescent="0.35">
      <c r="B15" s="37" t="s">
        <v>243</v>
      </c>
      <c r="C15" s="37">
        <v>3402</v>
      </c>
      <c r="D15" s="39">
        <v>43213</v>
      </c>
      <c r="E15" s="37">
        <v>1</v>
      </c>
      <c r="F15" s="37">
        <v>39.74</v>
      </c>
      <c r="G15" s="37">
        <f t="shared" si="0"/>
        <v>3.9740000000000002</v>
      </c>
      <c r="H15" s="37">
        <f t="shared" ref="H15" si="44" xml:space="preserve"> F15-F14</f>
        <v>1.3400000000000034</v>
      </c>
      <c r="I15" s="37">
        <v>15.72</v>
      </c>
      <c r="J15" s="37">
        <f t="shared" si="1"/>
        <v>1.5720000000000001</v>
      </c>
      <c r="K15" s="37">
        <f t="shared" si="2"/>
        <v>0.78600000000000003</v>
      </c>
      <c r="L15" s="37">
        <f t="shared" ref="L15" si="45">I15-I14</f>
        <v>1.2400000000000002</v>
      </c>
      <c r="R15" s="44">
        <f t="shared" ref="R15" si="46">Q15-Q14</f>
        <v>0</v>
      </c>
      <c r="T15" s="44">
        <f t="shared" ref="T15:T75" si="47">S15-S14</f>
        <v>0</v>
      </c>
      <c r="V15" s="37">
        <f t="shared" ref="V15" si="48">U15-U14</f>
        <v>0</v>
      </c>
      <c r="X15" s="37">
        <f t="shared" ref="X15" si="49">W15-W14</f>
        <v>0</v>
      </c>
      <c r="Z15" s="37">
        <f t="shared" ref="Z15" si="50">Y15-Y14</f>
        <v>0</v>
      </c>
      <c r="AB15" s="37">
        <f t="shared" ref="AB15" si="51">AA15-AA14</f>
        <v>0</v>
      </c>
      <c r="AD15" s="37">
        <f t="shared" ref="AD15" si="52">AC15-AC14</f>
        <v>0</v>
      </c>
    </row>
    <row r="16" spans="2:31" x14ac:dyDescent="0.35">
      <c r="B16" s="37" t="s">
        <v>248</v>
      </c>
      <c r="C16" s="38">
        <v>9</v>
      </c>
      <c r="D16" s="39">
        <v>43195</v>
      </c>
      <c r="E16" s="37">
        <v>6</v>
      </c>
      <c r="F16" s="37">
        <v>40.19</v>
      </c>
      <c r="G16" s="37">
        <f t="shared" si="0"/>
        <v>4.0190000000000001</v>
      </c>
      <c r="I16" s="37">
        <v>23.09</v>
      </c>
      <c r="J16" s="37">
        <f t="shared" si="1"/>
        <v>2.3090000000000002</v>
      </c>
      <c r="K16" s="37">
        <f t="shared" si="2"/>
        <v>1.1545000000000001</v>
      </c>
      <c r="Q16" s="37">
        <v>30.7</v>
      </c>
      <c r="S16" s="31">
        <v>11.19</v>
      </c>
      <c r="U16" s="37">
        <v>17.989999999999998</v>
      </c>
      <c r="W16" s="37">
        <v>32.979999999999997</v>
      </c>
      <c r="Y16" s="37">
        <v>23.57</v>
      </c>
      <c r="AA16" s="37">
        <v>24.39</v>
      </c>
      <c r="AE16" s="56" t="s">
        <v>250</v>
      </c>
    </row>
    <row r="17" spans="2:31" x14ac:dyDescent="0.35">
      <c r="B17" s="37" t="s">
        <v>248</v>
      </c>
      <c r="C17" s="37">
        <v>3404</v>
      </c>
      <c r="D17" s="39">
        <v>43213</v>
      </c>
      <c r="E17" s="37">
        <v>6</v>
      </c>
      <c r="F17" s="37">
        <v>42.75</v>
      </c>
      <c r="G17" s="37">
        <f t="shared" si="0"/>
        <v>4.2750000000000004</v>
      </c>
      <c r="H17" s="37">
        <f t="shared" ref="H17" si="53">F17-F16</f>
        <v>2.5600000000000023</v>
      </c>
      <c r="I17" s="37">
        <v>24.24</v>
      </c>
      <c r="J17" s="37">
        <f t="shared" si="1"/>
        <v>2.4239999999999999</v>
      </c>
      <c r="K17" s="37">
        <f t="shared" si="2"/>
        <v>1.212</v>
      </c>
      <c r="L17" s="37">
        <f t="shared" ref="L17" si="54">I17-I16</f>
        <v>1.1499999999999986</v>
      </c>
      <c r="Q17" s="44">
        <v>31.82</v>
      </c>
      <c r="R17" s="37">
        <f t="shared" ref="R17" si="55">Q17-Q16</f>
        <v>1.120000000000001</v>
      </c>
      <c r="S17" s="44">
        <v>12.45</v>
      </c>
      <c r="T17" s="44">
        <f t="shared" ref="T17:T77" si="56">S17-S16</f>
        <v>1.2599999999999998</v>
      </c>
      <c r="U17" s="44">
        <v>20.21</v>
      </c>
      <c r="V17" s="37">
        <f t="shared" ref="V17" si="57">U17-U16</f>
        <v>2.2200000000000024</v>
      </c>
      <c r="W17" s="44">
        <v>31.67</v>
      </c>
      <c r="X17" s="37">
        <f t="shared" ref="X17" si="58">W17-W16</f>
        <v>-1.3099999999999952</v>
      </c>
      <c r="Y17" s="44">
        <v>25.92</v>
      </c>
      <c r="Z17" s="37">
        <f t="shared" ref="Z17" si="59">Y17-Y16</f>
        <v>2.3500000000000014</v>
      </c>
      <c r="AA17" s="44">
        <v>25.1</v>
      </c>
      <c r="AB17" s="37">
        <f t="shared" ref="AB17" si="60">AA17-AA16</f>
        <v>0.71000000000000085</v>
      </c>
      <c r="AD17" s="37">
        <f t="shared" ref="AD17" si="61">AC17-AC16</f>
        <v>0</v>
      </c>
    </row>
    <row r="18" spans="2:31" x14ac:dyDescent="0.35">
      <c r="B18" s="37" t="s">
        <v>274</v>
      </c>
      <c r="C18" s="38">
        <v>3</v>
      </c>
      <c r="D18" s="39">
        <v>43195</v>
      </c>
      <c r="E18" s="37">
        <v>1</v>
      </c>
      <c r="F18" s="37">
        <v>53.31</v>
      </c>
      <c r="G18" s="37">
        <f t="shared" si="0"/>
        <v>5.3310000000000004</v>
      </c>
      <c r="I18" s="37">
        <v>15.47</v>
      </c>
      <c r="J18" s="37">
        <f t="shared" si="1"/>
        <v>1.5470000000000002</v>
      </c>
      <c r="K18" s="37">
        <f t="shared" si="2"/>
        <v>0.77350000000000008</v>
      </c>
    </row>
    <row r="19" spans="2:31" x14ac:dyDescent="0.35">
      <c r="B19" s="37" t="s">
        <v>274</v>
      </c>
      <c r="C19" s="37">
        <v>3401</v>
      </c>
      <c r="D19" s="39">
        <v>43213</v>
      </c>
      <c r="E19" s="37">
        <v>1</v>
      </c>
      <c r="F19" s="37">
        <v>56.48</v>
      </c>
      <c r="G19" s="37">
        <f t="shared" si="0"/>
        <v>5.6479999999999997</v>
      </c>
      <c r="H19" s="37">
        <f t="shared" ref="H19" si="62" xml:space="preserve"> F19-F18</f>
        <v>3.1699999999999946</v>
      </c>
      <c r="I19" s="37">
        <v>17.46</v>
      </c>
      <c r="J19" s="37">
        <f t="shared" si="1"/>
        <v>1.746</v>
      </c>
      <c r="K19" s="37">
        <f t="shared" si="2"/>
        <v>0.873</v>
      </c>
      <c r="L19" s="37">
        <f t="shared" ref="L19" si="63">I19-I18</f>
        <v>1.9900000000000002</v>
      </c>
      <c r="R19" s="44">
        <f t="shared" ref="R19" si="64">Q19-Q18</f>
        <v>0</v>
      </c>
      <c r="T19" s="44">
        <f t="shared" ref="T19:T79" si="65">S19-S18</f>
        <v>0</v>
      </c>
      <c r="V19" s="37">
        <f t="shared" ref="V19" si="66">U19-U18</f>
        <v>0</v>
      </c>
      <c r="X19" s="37">
        <f t="shared" ref="X19" si="67">W19-W18</f>
        <v>0</v>
      </c>
      <c r="Z19" s="37">
        <f t="shared" ref="Z19" si="68">Y19-Y18</f>
        <v>0</v>
      </c>
      <c r="AB19" s="37">
        <f t="shared" ref="AB19" si="69">AA19-AA18</f>
        <v>0</v>
      </c>
      <c r="AD19" s="37">
        <f t="shared" ref="AD19" si="70">AC19-AC18</f>
        <v>0</v>
      </c>
    </row>
    <row r="20" spans="2:31" x14ac:dyDescent="0.35">
      <c r="B20" s="37" t="s">
        <v>272</v>
      </c>
      <c r="C20" s="38">
        <v>1</v>
      </c>
      <c r="D20" s="39">
        <v>43195</v>
      </c>
      <c r="E20" s="37">
        <v>1</v>
      </c>
      <c r="F20" s="37">
        <v>54.33</v>
      </c>
      <c r="G20" s="37">
        <f t="shared" si="0"/>
        <v>5.4329999999999998</v>
      </c>
      <c r="I20" s="37">
        <v>15.76</v>
      </c>
      <c r="J20" s="37">
        <f t="shared" si="1"/>
        <v>1.5760000000000001</v>
      </c>
      <c r="K20" s="37">
        <f t="shared" si="2"/>
        <v>0.78800000000000003</v>
      </c>
    </row>
    <row r="21" spans="2:31" x14ac:dyDescent="0.35">
      <c r="B21" s="37" t="s">
        <v>272</v>
      </c>
      <c r="C21" s="37">
        <v>3406</v>
      </c>
      <c r="D21" s="39">
        <v>43213</v>
      </c>
      <c r="E21" s="37">
        <v>1</v>
      </c>
      <c r="F21" s="37">
        <v>57.87</v>
      </c>
      <c r="G21" s="37">
        <f t="shared" si="0"/>
        <v>5.7869999999999999</v>
      </c>
      <c r="H21" s="37">
        <f t="shared" ref="H21" si="71" xml:space="preserve"> F21-F20</f>
        <v>3.5399999999999991</v>
      </c>
      <c r="I21" s="37">
        <v>16.3</v>
      </c>
      <c r="J21" s="37">
        <f t="shared" si="1"/>
        <v>1.6300000000000001</v>
      </c>
      <c r="K21" s="37">
        <f t="shared" si="2"/>
        <v>0.81500000000000006</v>
      </c>
      <c r="L21" s="37">
        <f t="shared" ref="L21" si="72">I21-I20</f>
        <v>0.54000000000000092</v>
      </c>
      <c r="R21" s="37">
        <f t="shared" ref="R21" si="73">Q21-Q20</f>
        <v>0</v>
      </c>
      <c r="T21" s="44">
        <f t="shared" ref="T21:T81" si="74">S21-S20</f>
        <v>0</v>
      </c>
      <c r="V21" s="37">
        <f t="shared" ref="V21" si="75">U21-U20</f>
        <v>0</v>
      </c>
      <c r="X21" s="37">
        <f t="shared" ref="X21" si="76">W21-W20</f>
        <v>0</v>
      </c>
      <c r="Z21" s="37">
        <f t="shared" ref="Z21" si="77">Y21-Y20</f>
        <v>0</v>
      </c>
      <c r="AB21" s="37">
        <f t="shared" ref="AB21" si="78">AA21-AA20</f>
        <v>0</v>
      </c>
      <c r="AD21" s="37">
        <f t="shared" ref="AD21" si="79">AC21-AC20</f>
        <v>0</v>
      </c>
    </row>
    <row r="22" spans="2:31" x14ac:dyDescent="0.35">
      <c r="B22" s="37" t="s">
        <v>278</v>
      </c>
      <c r="C22" s="38">
        <v>6</v>
      </c>
      <c r="D22" s="39">
        <v>43195</v>
      </c>
      <c r="E22" s="37">
        <v>4</v>
      </c>
      <c r="F22" s="37">
        <v>42.39</v>
      </c>
      <c r="G22" s="37">
        <f t="shared" si="0"/>
        <v>4.2389999999999999</v>
      </c>
      <c r="I22" s="37">
        <v>15.1</v>
      </c>
      <c r="J22" s="37">
        <f t="shared" si="1"/>
        <v>1.51</v>
      </c>
      <c r="K22" s="37">
        <f t="shared" si="2"/>
        <v>0.755</v>
      </c>
      <c r="Q22" s="37">
        <v>32.700000000000003</v>
      </c>
      <c r="S22" s="31">
        <v>13.03</v>
      </c>
      <c r="U22" s="37">
        <v>9.49</v>
      </c>
      <c r="W22" s="37">
        <v>10.33</v>
      </c>
    </row>
    <row r="23" spans="2:31" x14ac:dyDescent="0.35">
      <c r="B23" s="37" t="s">
        <v>278</v>
      </c>
      <c r="C23" s="37">
        <v>3402</v>
      </c>
      <c r="D23" s="39">
        <v>43213</v>
      </c>
      <c r="E23" s="37">
        <v>4</v>
      </c>
      <c r="F23" s="37">
        <v>42.95</v>
      </c>
      <c r="G23" s="37">
        <f t="shared" si="0"/>
        <v>4.2949999999999999</v>
      </c>
      <c r="H23" s="37">
        <f t="shared" ref="H23" si="80">F23-F22</f>
        <v>0.56000000000000227</v>
      </c>
      <c r="I23" s="37">
        <v>15.51</v>
      </c>
      <c r="J23" s="37">
        <f t="shared" si="1"/>
        <v>1.5509999999999999</v>
      </c>
      <c r="K23" s="37">
        <f t="shared" si="2"/>
        <v>0.77549999999999997</v>
      </c>
      <c r="L23" s="37">
        <f t="shared" ref="L23" si="81">I23-I22</f>
        <v>0.41000000000000014</v>
      </c>
      <c r="Q23" s="37">
        <v>32.979999999999997</v>
      </c>
      <c r="R23" s="44">
        <f t="shared" ref="R23" si="82">Q23-Q22</f>
        <v>0.27999999999999403</v>
      </c>
      <c r="S23" s="31">
        <v>13.88</v>
      </c>
      <c r="T23" s="44">
        <f t="shared" ref="T23" si="83">S23-S22</f>
        <v>0.85000000000000142</v>
      </c>
      <c r="U23" s="37">
        <v>9.51</v>
      </c>
      <c r="V23" s="37">
        <f t="shared" ref="V23" si="84">U23-U22</f>
        <v>1.9999999999999574E-2</v>
      </c>
      <c r="W23" s="37">
        <v>11.26</v>
      </c>
      <c r="X23" s="37">
        <f t="shared" ref="X23" si="85">W23-W22</f>
        <v>0.92999999999999972</v>
      </c>
      <c r="Z23" s="37">
        <f t="shared" ref="Z23" si="86">Y23-Y22</f>
        <v>0</v>
      </c>
      <c r="AB23" s="37">
        <f t="shared" ref="AB23" si="87">AA23-AA22</f>
        <v>0</v>
      </c>
      <c r="AD23" s="37">
        <f t="shared" ref="AD23" si="88">AC23-AC22</f>
        <v>0</v>
      </c>
    </row>
    <row r="24" spans="2:31" x14ac:dyDescent="0.35">
      <c r="B24" s="37" t="s">
        <v>280</v>
      </c>
      <c r="C24" s="38">
        <v>7</v>
      </c>
      <c r="D24" s="39">
        <v>43195</v>
      </c>
      <c r="E24" s="37">
        <v>1</v>
      </c>
      <c r="F24" s="37">
        <v>44.08</v>
      </c>
      <c r="G24" s="37">
        <f t="shared" si="0"/>
        <v>4.4079999999999995</v>
      </c>
      <c r="I24" s="37">
        <v>13.94</v>
      </c>
      <c r="J24" s="37">
        <f t="shared" si="1"/>
        <v>1.3939999999999999</v>
      </c>
      <c r="K24" s="37">
        <f t="shared" si="2"/>
        <v>0.69699999999999995</v>
      </c>
    </row>
    <row r="25" spans="2:31" x14ac:dyDescent="0.35">
      <c r="B25" s="37" t="s">
        <v>280</v>
      </c>
      <c r="C25" s="37">
        <v>3403</v>
      </c>
      <c r="D25" s="39">
        <v>43213</v>
      </c>
      <c r="E25" s="37">
        <v>1</v>
      </c>
      <c r="F25" s="37">
        <v>45.7</v>
      </c>
      <c r="G25" s="37">
        <f t="shared" si="0"/>
        <v>4.57</v>
      </c>
      <c r="H25" s="37">
        <f t="shared" ref="H25" si="89" xml:space="preserve"> F25-F24</f>
        <v>1.6200000000000045</v>
      </c>
      <c r="I25" s="37">
        <v>14.18</v>
      </c>
      <c r="J25" s="37">
        <f t="shared" si="1"/>
        <v>1.4179999999999999</v>
      </c>
      <c r="K25" s="37">
        <f t="shared" si="2"/>
        <v>0.70899999999999996</v>
      </c>
      <c r="L25" s="37">
        <f t="shared" ref="L25" si="90">I25-I24</f>
        <v>0.24000000000000021</v>
      </c>
      <c r="R25" s="37">
        <f t="shared" ref="R25" si="91">Q25-Q24</f>
        <v>0</v>
      </c>
      <c r="T25" s="44">
        <f t="shared" si="47"/>
        <v>0</v>
      </c>
      <c r="V25" s="37">
        <f t="shared" ref="V25" si="92">U25-U24</f>
        <v>0</v>
      </c>
      <c r="X25" s="37">
        <f t="shared" ref="X25" si="93">W25-W24</f>
        <v>0</v>
      </c>
      <c r="Z25" s="37">
        <f t="shared" ref="Z25" si="94">Y25-Y24</f>
        <v>0</v>
      </c>
      <c r="AB25" s="37">
        <f t="shared" ref="AB25" si="95">AA25-AA24</f>
        <v>0</v>
      </c>
      <c r="AD25" s="37">
        <f t="shared" ref="AD25" si="96">AC25-AC24</f>
        <v>0</v>
      </c>
    </row>
    <row r="26" spans="2:31" x14ac:dyDescent="0.35">
      <c r="B26" s="37" t="s">
        <v>266</v>
      </c>
      <c r="C26" s="38">
        <v>8</v>
      </c>
      <c r="D26" s="39">
        <v>43195</v>
      </c>
      <c r="E26" s="37">
        <v>1</v>
      </c>
      <c r="F26" s="37">
        <v>68.41</v>
      </c>
      <c r="G26" s="37">
        <f t="shared" si="0"/>
        <v>6.8409999999999993</v>
      </c>
      <c r="I26" s="37">
        <v>21.96</v>
      </c>
      <c r="J26" s="37">
        <f t="shared" si="1"/>
        <v>2.1960000000000002</v>
      </c>
      <c r="K26" s="37">
        <f t="shared" si="2"/>
        <v>1.0980000000000001</v>
      </c>
      <c r="M26" s="37">
        <v>6.1710000000000003</v>
      </c>
      <c r="N26" s="37">
        <v>50.15</v>
      </c>
    </row>
    <row r="27" spans="2:31" x14ac:dyDescent="0.35">
      <c r="B27" s="37" t="s">
        <v>266</v>
      </c>
      <c r="C27" s="37">
        <v>3403</v>
      </c>
      <c r="D27" s="39">
        <v>43213</v>
      </c>
      <c r="E27" s="37">
        <v>1</v>
      </c>
      <c r="F27" s="37">
        <v>69.23</v>
      </c>
      <c r="G27" s="37">
        <f t="shared" si="0"/>
        <v>6.923</v>
      </c>
      <c r="H27" s="37">
        <f t="shared" ref="H27" si="97" xml:space="preserve"> F27-F26</f>
        <v>0.82000000000000739</v>
      </c>
      <c r="I27" s="37">
        <v>22.92</v>
      </c>
      <c r="J27" s="37">
        <f t="shared" si="1"/>
        <v>2.2920000000000003</v>
      </c>
      <c r="K27" s="37">
        <f t="shared" si="2"/>
        <v>1.1460000000000001</v>
      </c>
      <c r="L27" s="37">
        <f t="shared" ref="L27" si="98">I27-I26</f>
        <v>0.96000000000000085</v>
      </c>
      <c r="R27" s="44">
        <f t="shared" ref="R27" si="99">Q27-Q26</f>
        <v>0</v>
      </c>
      <c r="T27" s="44">
        <f t="shared" si="56"/>
        <v>0</v>
      </c>
      <c r="V27" s="37">
        <f t="shared" ref="V27" si="100">U27-U26</f>
        <v>0</v>
      </c>
      <c r="X27" s="37">
        <f t="shared" ref="X27" si="101">W27-W26</f>
        <v>0</v>
      </c>
      <c r="Z27" s="37">
        <f t="shared" ref="Z27" si="102">Y27-Y26</f>
        <v>0</v>
      </c>
      <c r="AB27" s="37">
        <f t="shared" ref="AB27" si="103">AA27-AA26</f>
        <v>0</v>
      </c>
      <c r="AD27" s="37">
        <f t="shared" ref="AD27" si="104">AC27-AC26</f>
        <v>0</v>
      </c>
    </row>
    <row r="28" spans="2:31" x14ac:dyDescent="0.35">
      <c r="B28" s="37" t="s">
        <v>263</v>
      </c>
      <c r="C28" s="38">
        <v>5</v>
      </c>
      <c r="D28" s="39">
        <v>43195</v>
      </c>
      <c r="E28" s="37">
        <v>1</v>
      </c>
      <c r="F28" s="37">
        <v>35.82</v>
      </c>
      <c r="G28" s="37">
        <f t="shared" si="0"/>
        <v>3.5819999999999999</v>
      </c>
      <c r="I28" s="37">
        <v>15.95</v>
      </c>
      <c r="J28" s="37">
        <f t="shared" si="1"/>
        <v>1.595</v>
      </c>
      <c r="K28" s="37">
        <f t="shared" si="2"/>
        <v>0.79749999999999999</v>
      </c>
    </row>
    <row r="29" spans="2:31" x14ac:dyDescent="0.35">
      <c r="B29" s="37" t="s">
        <v>263</v>
      </c>
      <c r="C29" s="37">
        <v>3402</v>
      </c>
      <c r="D29" s="39">
        <v>43213</v>
      </c>
      <c r="E29" s="37">
        <v>1</v>
      </c>
      <c r="F29" s="37">
        <v>35.840000000000003</v>
      </c>
      <c r="G29" s="37">
        <f t="shared" si="0"/>
        <v>3.5840000000000005</v>
      </c>
      <c r="H29" s="37">
        <f t="shared" ref="H29" si="105">F29-F28</f>
        <v>2.0000000000003126E-2</v>
      </c>
      <c r="I29" s="37">
        <v>16.559999999999999</v>
      </c>
      <c r="J29" s="37">
        <f t="shared" si="1"/>
        <v>1.6559999999999999</v>
      </c>
      <c r="K29" s="37">
        <f t="shared" si="2"/>
        <v>0.82799999999999996</v>
      </c>
      <c r="L29" s="37">
        <f t="shared" ref="L29" si="106">I29-I28</f>
        <v>0.60999999999999943</v>
      </c>
      <c r="R29" s="37">
        <f t="shared" ref="R29" si="107">Q29-Q28</f>
        <v>0</v>
      </c>
      <c r="T29" s="44">
        <f t="shared" si="65"/>
        <v>0</v>
      </c>
      <c r="V29" s="37">
        <f t="shared" ref="V29" si="108">U29-U28</f>
        <v>0</v>
      </c>
      <c r="X29" s="37">
        <f t="shared" ref="X29" si="109">W29-W28</f>
        <v>0</v>
      </c>
      <c r="Z29" s="37">
        <f t="shared" ref="Z29" si="110">Y29-Y28</f>
        <v>0</v>
      </c>
      <c r="AB29" s="37">
        <f t="shared" ref="AB29" si="111">AA29-AA28</f>
        <v>0</v>
      </c>
      <c r="AD29" s="37">
        <f t="shared" ref="AD29" si="112">AC29-AC28</f>
        <v>0</v>
      </c>
    </row>
    <row r="30" spans="2:31" x14ac:dyDescent="0.35">
      <c r="B30" s="37" t="s">
        <v>260</v>
      </c>
      <c r="C30" s="38">
        <v>3</v>
      </c>
      <c r="D30" s="39">
        <v>43195</v>
      </c>
      <c r="E30" s="37">
        <v>5</v>
      </c>
      <c r="F30" s="37">
        <v>36.659999999999997</v>
      </c>
      <c r="G30" s="37">
        <f t="shared" si="0"/>
        <v>3.6659999999999995</v>
      </c>
      <c r="I30" s="37">
        <v>17.739999999999998</v>
      </c>
      <c r="J30" s="37">
        <f t="shared" si="1"/>
        <v>1.7739999999999998</v>
      </c>
      <c r="K30" s="37">
        <f t="shared" si="2"/>
        <v>0.8869999999999999</v>
      </c>
      <c r="Q30" s="37">
        <v>27.24</v>
      </c>
      <c r="S30" s="31">
        <v>13.85</v>
      </c>
      <c r="U30" s="37">
        <v>10.82</v>
      </c>
      <c r="W30" s="37">
        <v>19.55</v>
      </c>
      <c r="Y30" s="37">
        <v>14.66</v>
      </c>
    </row>
    <row r="31" spans="2:31" x14ac:dyDescent="0.35">
      <c r="B31" s="37" t="s">
        <v>260</v>
      </c>
      <c r="C31" s="37">
        <v>3401</v>
      </c>
      <c r="D31" s="39">
        <v>43213</v>
      </c>
      <c r="E31" s="37">
        <v>5</v>
      </c>
      <c r="F31" s="37">
        <v>37.64</v>
      </c>
      <c r="G31" s="37">
        <f t="shared" si="0"/>
        <v>3.7640000000000002</v>
      </c>
      <c r="H31" s="37">
        <f t="shared" ref="H31" si="113" xml:space="preserve"> F31-F30</f>
        <v>0.98000000000000398</v>
      </c>
      <c r="I31" s="37">
        <v>18.16</v>
      </c>
      <c r="J31" s="37">
        <f t="shared" si="1"/>
        <v>1.8160000000000001</v>
      </c>
      <c r="K31" s="37">
        <f t="shared" si="2"/>
        <v>0.90800000000000003</v>
      </c>
      <c r="L31" s="37">
        <f t="shared" ref="L31" si="114">I31-I30</f>
        <v>0.42000000000000171</v>
      </c>
      <c r="Q31" s="37">
        <v>30.28</v>
      </c>
      <c r="R31" s="44">
        <f t="shared" ref="R31" si="115">Q31-Q30</f>
        <v>3.0400000000000027</v>
      </c>
      <c r="S31" s="37">
        <v>16.649999999999999</v>
      </c>
      <c r="T31" s="44">
        <f t="shared" si="74"/>
        <v>2.7999999999999989</v>
      </c>
      <c r="U31" s="37">
        <v>11.82</v>
      </c>
      <c r="V31" s="37">
        <f t="shared" ref="V31" si="116">U31-U30</f>
        <v>1</v>
      </c>
      <c r="W31" s="37">
        <v>22.56</v>
      </c>
      <c r="X31" s="37">
        <f t="shared" ref="X31" si="117">W31-W30</f>
        <v>3.009999999999998</v>
      </c>
      <c r="Y31" s="37">
        <v>16.79</v>
      </c>
      <c r="Z31" s="37">
        <f t="shared" ref="Z31" si="118">Y31-Y30</f>
        <v>2.129999999999999</v>
      </c>
      <c r="AB31" s="37">
        <f t="shared" ref="AB31" si="119">AA31-AA30</f>
        <v>0</v>
      </c>
      <c r="AD31" s="37">
        <f t="shared" ref="AD31" si="120">AC31-AC30</f>
        <v>0</v>
      </c>
      <c r="AE31" s="56" t="s">
        <v>296</v>
      </c>
    </row>
    <row r="32" spans="2:31" x14ac:dyDescent="0.35">
      <c r="B32" s="37" t="s">
        <v>264</v>
      </c>
      <c r="C32" s="38">
        <v>6</v>
      </c>
      <c r="D32" s="39">
        <v>43195</v>
      </c>
      <c r="E32" s="37">
        <v>1</v>
      </c>
      <c r="F32" s="37">
        <v>33.82</v>
      </c>
      <c r="G32" s="37">
        <f t="shared" si="0"/>
        <v>3.3820000000000001</v>
      </c>
      <c r="I32" s="37">
        <v>13.54</v>
      </c>
      <c r="J32" s="37">
        <f t="shared" si="1"/>
        <v>1.3539999999999999</v>
      </c>
      <c r="K32" s="37">
        <f t="shared" si="2"/>
        <v>0.67699999999999994</v>
      </c>
    </row>
    <row r="33" spans="2:31" x14ac:dyDescent="0.35">
      <c r="B33" s="37" t="s">
        <v>264</v>
      </c>
      <c r="C33" s="37">
        <v>3402</v>
      </c>
      <c r="D33" s="39">
        <v>43213</v>
      </c>
      <c r="E33" s="37">
        <v>1</v>
      </c>
      <c r="F33" s="37">
        <v>35.15</v>
      </c>
      <c r="G33" s="37">
        <f t="shared" si="0"/>
        <v>3.5149999999999997</v>
      </c>
      <c r="H33" s="37">
        <f t="shared" ref="H33" si="121" xml:space="preserve"> F33-F32</f>
        <v>1.3299999999999983</v>
      </c>
      <c r="I33" s="37">
        <v>14.16</v>
      </c>
      <c r="J33" s="37">
        <f t="shared" si="1"/>
        <v>1.4159999999999999</v>
      </c>
      <c r="K33" s="37">
        <f t="shared" si="2"/>
        <v>0.70799999999999996</v>
      </c>
      <c r="L33" s="37">
        <f t="shared" ref="L33" si="122">I33-I32</f>
        <v>0.62000000000000099</v>
      </c>
      <c r="R33" s="37">
        <f t="shared" ref="R33" si="123">Q33-Q32</f>
        <v>0</v>
      </c>
      <c r="T33" s="44">
        <f t="shared" ref="T33" si="124">S33-S32</f>
        <v>0</v>
      </c>
      <c r="V33" s="37">
        <f t="shared" ref="V33" si="125">U33-U32</f>
        <v>0</v>
      </c>
      <c r="X33" s="37">
        <f t="shared" ref="X33" si="126">W33-W32</f>
        <v>0</v>
      </c>
      <c r="Z33" s="37">
        <f t="shared" ref="Z33" si="127">Y33-Y32</f>
        <v>0</v>
      </c>
      <c r="AB33" s="37">
        <f t="shared" ref="AB33" si="128">AA33-AA32</f>
        <v>0</v>
      </c>
      <c r="AD33" s="37">
        <f t="shared" ref="AD33" si="129">AC33-AC32</f>
        <v>0</v>
      </c>
    </row>
    <row r="34" spans="2:31" x14ac:dyDescent="0.35">
      <c r="B34" s="37" t="s">
        <v>236</v>
      </c>
      <c r="C34" s="38">
        <v>12</v>
      </c>
      <c r="D34" s="39">
        <v>43195</v>
      </c>
      <c r="E34" s="37">
        <v>1</v>
      </c>
      <c r="F34" s="37">
        <v>33.57</v>
      </c>
      <c r="G34" s="37">
        <f t="shared" si="0"/>
        <v>3.3570000000000002</v>
      </c>
      <c r="I34" s="37">
        <v>18.02</v>
      </c>
      <c r="J34" s="37">
        <f t="shared" si="1"/>
        <v>1.802</v>
      </c>
      <c r="K34" s="37">
        <f t="shared" si="2"/>
        <v>0.90100000000000002</v>
      </c>
    </row>
    <row r="35" spans="2:31" x14ac:dyDescent="0.35">
      <c r="B35" s="37" t="s">
        <v>236</v>
      </c>
      <c r="C35" s="37">
        <v>3405</v>
      </c>
      <c r="D35" s="39">
        <v>43213</v>
      </c>
      <c r="E35" s="37">
        <v>1</v>
      </c>
      <c r="F35" s="37">
        <v>41.19</v>
      </c>
      <c r="G35" s="37">
        <f t="shared" si="0"/>
        <v>4.1189999999999998</v>
      </c>
      <c r="H35" s="37">
        <f t="shared" ref="H35" si="130">F35-F34</f>
        <v>7.6199999999999974</v>
      </c>
      <c r="I35" s="37">
        <v>19.739999999999998</v>
      </c>
      <c r="J35" s="37">
        <f t="shared" si="1"/>
        <v>1.9739999999999998</v>
      </c>
      <c r="K35" s="37">
        <f t="shared" si="2"/>
        <v>0.98699999999999988</v>
      </c>
      <c r="L35" s="37">
        <f t="shared" ref="L35" si="131">I35-I34</f>
        <v>1.7199999999999989</v>
      </c>
      <c r="R35" s="44">
        <f t="shared" ref="R35" si="132">Q35-Q34</f>
        <v>0</v>
      </c>
      <c r="T35" s="44">
        <f t="shared" si="47"/>
        <v>0</v>
      </c>
      <c r="V35" s="37">
        <f t="shared" ref="V35" si="133">U35-U34</f>
        <v>0</v>
      </c>
      <c r="X35" s="37">
        <f t="shared" ref="X35" si="134">W35-W34</f>
        <v>0</v>
      </c>
      <c r="Z35" s="37">
        <f t="shared" ref="Z35" si="135">Y35-Y34</f>
        <v>0</v>
      </c>
      <c r="AB35" s="37">
        <f t="shared" ref="AB35" si="136">AA35-AA34</f>
        <v>0</v>
      </c>
      <c r="AD35" s="37">
        <f t="shared" ref="AD35" si="137">AC35-AC34</f>
        <v>0</v>
      </c>
    </row>
    <row r="36" spans="2:31" ht="29" x14ac:dyDescent="0.35">
      <c r="B36" s="37" t="s">
        <v>219</v>
      </c>
      <c r="C36" s="38">
        <v>3</v>
      </c>
      <c r="D36" s="39">
        <v>43195</v>
      </c>
      <c r="E36" s="37">
        <v>1</v>
      </c>
      <c r="F36" s="37">
        <v>43.62</v>
      </c>
      <c r="G36" s="37">
        <f t="shared" si="0"/>
        <v>4.3620000000000001</v>
      </c>
      <c r="I36" s="37">
        <v>18.46</v>
      </c>
      <c r="J36" s="37">
        <f t="shared" si="1"/>
        <v>1.8460000000000001</v>
      </c>
      <c r="K36" s="37">
        <f t="shared" si="2"/>
        <v>0.92300000000000004</v>
      </c>
      <c r="AE36" s="56" t="s">
        <v>220</v>
      </c>
    </row>
    <row r="37" spans="2:31" x14ac:dyDescent="0.35">
      <c r="B37" s="37" t="s">
        <v>219</v>
      </c>
      <c r="C37" s="37">
        <v>3401</v>
      </c>
      <c r="D37" s="39">
        <v>43213</v>
      </c>
      <c r="E37" s="37">
        <v>1</v>
      </c>
      <c r="F37" s="37">
        <v>44.91</v>
      </c>
      <c r="G37" s="37">
        <f t="shared" si="0"/>
        <v>4.4909999999999997</v>
      </c>
      <c r="H37" s="37">
        <f t="shared" ref="H37" si="138" xml:space="preserve"> F37-F36</f>
        <v>1.2899999999999991</v>
      </c>
      <c r="I37" s="37">
        <v>19.82</v>
      </c>
      <c r="J37" s="37">
        <f t="shared" si="1"/>
        <v>1.982</v>
      </c>
      <c r="K37" s="37">
        <f t="shared" si="2"/>
        <v>0.99099999999999999</v>
      </c>
      <c r="L37" s="37">
        <f t="shared" ref="L37" si="139">I37-I36</f>
        <v>1.3599999999999994</v>
      </c>
      <c r="R37" s="37">
        <f t="shared" ref="R37" si="140">Q37-Q36</f>
        <v>0</v>
      </c>
      <c r="T37" s="44">
        <f t="shared" si="56"/>
        <v>0</v>
      </c>
      <c r="V37" s="37">
        <f t="shared" ref="V37" si="141">U37-U36</f>
        <v>0</v>
      </c>
      <c r="X37" s="37">
        <f t="shared" ref="X37" si="142">W37-W36</f>
        <v>0</v>
      </c>
      <c r="Z37" s="37">
        <f t="shared" ref="Z37" si="143">Y37-Y36</f>
        <v>0</v>
      </c>
      <c r="AB37" s="37">
        <f t="shared" ref="AB37" si="144">AA37-AA36</f>
        <v>0</v>
      </c>
      <c r="AD37" s="37">
        <f t="shared" ref="AD37" si="145">AC37-AC36</f>
        <v>0</v>
      </c>
    </row>
    <row r="38" spans="2:31" x14ac:dyDescent="0.35">
      <c r="B38" s="37" t="s">
        <v>221</v>
      </c>
      <c r="C38" s="38">
        <v>4</v>
      </c>
      <c r="D38" s="39">
        <v>43195</v>
      </c>
      <c r="E38" s="37">
        <v>7</v>
      </c>
      <c r="F38" s="37">
        <v>53.85</v>
      </c>
      <c r="G38" s="37">
        <f t="shared" si="0"/>
        <v>5.3849999999999998</v>
      </c>
      <c r="I38" s="37">
        <v>14.68</v>
      </c>
      <c r="J38" s="37">
        <f t="shared" si="1"/>
        <v>1.468</v>
      </c>
      <c r="K38" s="37">
        <f t="shared" si="2"/>
        <v>0.73399999999999999</v>
      </c>
      <c r="Q38" s="37">
        <v>10.45</v>
      </c>
      <c r="S38" s="37">
        <v>14.25</v>
      </c>
      <c r="U38" s="31">
        <v>14.92</v>
      </c>
      <c r="W38" s="37">
        <v>22.67</v>
      </c>
      <c r="Y38" s="37">
        <v>9.66</v>
      </c>
      <c r="AA38" s="37">
        <v>4.91</v>
      </c>
      <c r="AC38" s="37">
        <v>12.15</v>
      </c>
    </row>
    <row r="39" spans="2:31" x14ac:dyDescent="0.35">
      <c r="B39" s="37" t="s">
        <v>221</v>
      </c>
      <c r="C39" s="37">
        <v>3401</v>
      </c>
      <c r="D39" s="39">
        <v>43213</v>
      </c>
      <c r="E39" s="37">
        <v>7</v>
      </c>
      <c r="F39" s="37">
        <v>54.44</v>
      </c>
      <c r="G39" s="37">
        <f t="shared" si="0"/>
        <v>5.444</v>
      </c>
      <c r="H39" s="37">
        <f t="shared" ref="H39" si="146" xml:space="preserve"> F39-F38</f>
        <v>0.58999999999999631</v>
      </c>
      <c r="I39" s="37">
        <v>15.62</v>
      </c>
      <c r="J39" s="37">
        <f t="shared" si="1"/>
        <v>1.5619999999999998</v>
      </c>
      <c r="K39" s="37">
        <f t="shared" si="2"/>
        <v>0.78099999999999992</v>
      </c>
      <c r="L39" s="37">
        <f t="shared" ref="L39" si="147">I39-I38</f>
        <v>0.9399999999999995</v>
      </c>
      <c r="Q39" s="37">
        <v>11.53</v>
      </c>
      <c r="R39" s="44">
        <f t="shared" ref="R39" si="148">Q39-Q38</f>
        <v>1.08</v>
      </c>
      <c r="S39" s="37">
        <v>15.33</v>
      </c>
      <c r="T39" s="44">
        <f t="shared" si="65"/>
        <v>1.08</v>
      </c>
      <c r="U39" s="31">
        <v>16.53</v>
      </c>
      <c r="V39" s="37">
        <f t="shared" ref="V39" si="149">U39-U38</f>
        <v>1.6100000000000012</v>
      </c>
      <c r="W39" s="37">
        <v>25.19</v>
      </c>
      <c r="X39" s="37">
        <f t="shared" ref="X39" si="150">W39-W38</f>
        <v>2.5199999999999996</v>
      </c>
      <c r="Y39" s="37">
        <v>10.89</v>
      </c>
      <c r="Z39" s="37">
        <f t="shared" ref="Z39" si="151">Y39-Y38</f>
        <v>1.2300000000000004</v>
      </c>
      <c r="AA39" s="37">
        <v>6.18</v>
      </c>
      <c r="AB39" s="37">
        <f t="shared" ref="AB39" si="152">AA39-AA38</f>
        <v>1.2699999999999996</v>
      </c>
      <c r="AC39" s="37">
        <v>12.85</v>
      </c>
      <c r="AD39" s="37">
        <f t="shared" ref="AD39" si="153">AC39-AC38</f>
        <v>0.69999999999999929</v>
      </c>
    </row>
    <row r="40" spans="2:31" x14ac:dyDescent="0.35">
      <c r="B40" s="37" t="s">
        <v>223</v>
      </c>
      <c r="C40" s="38">
        <v>5</v>
      </c>
      <c r="D40" s="39">
        <v>43195</v>
      </c>
      <c r="E40" s="37">
        <v>3</v>
      </c>
      <c r="F40" s="37">
        <v>52.45</v>
      </c>
      <c r="G40" s="37">
        <f t="shared" si="0"/>
        <v>5.2450000000000001</v>
      </c>
      <c r="I40" s="37">
        <v>15.01</v>
      </c>
      <c r="J40" s="37">
        <f t="shared" si="1"/>
        <v>1.5009999999999999</v>
      </c>
      <c r="K40" s="37">
        <f t="shared" si="2"/>
        <v>0.75049999999999994</v>
      </c>
      <c r="Q40" s="37">
        <v>4</v>
      </c>
      <c r="S40" s="31">
        <v>23.09</v>
      </c>
      <c r="U40" s="37">
        <v>15.15</v>
      </c>
      <c r="AE40" s="56" t="s">
        <v>225</v>
      </c>
    </row>
    <row r="41" spans="2:31" x14ac:dyDescent="0.35">
      <c r="B41" s="37" t="s">
        <v>223</v>
      </c>
      <c r="C41" s="37">
        <v>3402</v>
      </c>
      <c r="D41" s="39">
        <v>43213</v>
      </c>
      <c r="E41" s="37">
        <v>3</v>
      </c>
      <c r="F41" s="37">
        <v>54.79</v>
      </c>
      <c r="G41" s="37">
        <f t="shared" si="0"/>
        <v>5.4790000000000001</v>
      </c>
      <c r="H41" s="37">
        <f t="shared" ref="H41" si="154">F41-F40</f>
        <v>2.3399999999999963</v>
      </c>
      <c r="I41" s="37">
        <v>15.48</v>
      </c>
      <c r="J41" s="37">
        <f t="shared" si="1"/>
        <v>1.548</v>
      </c>
      <c r="K41" s="37">
        <f t="shared" si="2"/>
        <v>0.77400000000000002</v>
      </c>
      <c r="L41" s="37">
        <f t="shared" ref="L41" si="155">I41-I40</f>
        <v>0.47000000000000064</v>
      </c>
      <c r="Q41" s="44">
        <v>6.18</v>
      </c>
      <c r="R41" s="37">
        <f t="shared" ref="R41" si="156">Q41-Q40</f>
        <v>2.1799999999999997</v>
      </c>
      <c r="S41" s="31">
        <v>27.89</v>
      </c>
      <c r="T41" s="44">
        <f t="shared" si="74"/>
        <v>4.8000000000000007</v>
      </c>
      <c r="U41" s="37">
        <v>16.95</v>
      </c>
      <c r="V41" s="37">
        <f t="shared" ref="V41" si="157">U41-U40</f>
        <v>1.7999999999999989</v>
      </c>
      <c r="X41" s="37">
        <f t="shared" ref="X41" si="158">W41-W40</f>
        <v>0</v>
      </c>
      <c r="Z41" s="37">
        <f t="shared" ref="Z41" si="159">Y41-Y40</f>
        <v>0</v>
      </c>
      <c r="AB41" s="37">
        <f t="shared" ref="AB41" si="160">AA41-AA40</f>
        <v>0</v>
      </c>
      <c r="AD41" s="37">
        <f t="shared" ref="AD41" si="161">AC41-AC40</f>
        <v>0</v>
      </c>
    </row>
    <row r="42" spans="2:31" x14ac:dyDescent="0.35">
      <c r="B42" s="37" t="s">
        <v>246</v>
      </c>
      <c r="C42" s="38">
        <v>7</v>
      </c>
      <c r="D42" s="39">
        <v>43195</v>
      </c>
      <c r="E42" s="37">
        <v>1</v>
      </c>
      <c r="F42" s="37">
        <v>42.44</v>
      </c>
      <c r="G42" s="37">
        <f t="shared" si="0"/>
        <v>4.2439999999999998</v>
      </c>
      <c r="I42" s="37">
        <v>15.9</v>
      </c>
      <c r="J42" s="37">
        <f t="shared" si="1"/>
        <v>1.59</v>
      </c>
      <c r="K42" s="37">
        <f t="shared" si="2"/>
        <v>0.79500000000000004</v>
      </c>
    </row>
    <row r="43" spans="2:31" x14ac:dyDescent="0.35">
      <c r="B43" s="37" t="s">
        <v>246</v>
      </c>
      <c r="C43" s="37">
        <v>3403</v>
      </c>
      <c r="D43" s="39">
        <v>43213</v>
      </c>
      <c r="E43" s="37">
        <v>1</v>
      </c>
      <c r="F43" s="37">
        <v>42.85</v>
      </c>
      <c r="G43" s="37">
        <f t="shared" si="0"/>
        <v>4.2850000000000001</v>
      </c>
      <c r="H43" s="37">
        <f t="shared" ref="H43" si="162" xml:space="preserve"> F43-F42</f>
        <v>0.41000000000000369</v>
      </c>
      <c r="I43" s="37">
        <v>17</v>
      </c>
      <c r="J43" s="37">
        <f t="shared" si="1"/>
        <v>1.7</v>
      </c>
      <c r="K43" s="37">
        <f t="shared" si="2"/>
        <v>0.85</v>
      </c>
      <c r="L43" s="37">
        <f t="shared" ref="L43" si="163">I43-I42</f>
        <v>1.0999999999999996</v>
      </c>
      <c r="R43" s="44">
        <f t="shared" ref="R43" si="164">Q43-Q42</f>
        <v>0</v>
      </c>
      <c r="T43" s="44">
        <f t="shared" ref="T43" si="165">S43-S42</f>
        <v>0</v>
      </c>
      <c r="V43" s="37">
        <f t="shared" ref="V43" si="166">U43-U42</f>
        <v>0</v>
      </c>
      <c r="X43" s="37">
        <f t="shared" ref="X43" si="167">W43-W42</f>
        <v>0</v>
      </c>
      <c r="Z43" s="37">
        <f t="shared" ref="Z43" si="168">Y43-Y42</f>
        <v>0</v>
      </c>
      <c r="AB43" s="37">
        <f t="shared" ref="AB43" si="169">AA43-AA42</f>
        <v>0</v>
      </c>
      <c r="AD43" s="37">
        <f t="shared" ref="AD43" si="170">AC43-AC42</f>
        <v>0</v>
      </c>
    </row>
    <row r="44" spans="2:31" x14ac:dyDescent="0.35">
      <c r="B44" s="37" t="s">
        <v>240</v>
      </c>
      <c r="C44" s="38">
        <v>3</v>
      </c>
      <c r="D44" s="39">
        <v>43195</v>
      </c>
      <c r="E44" s="37">
        <v>1</v>
      </c>
      <c r="F44" s="37">
        <v>44.37</v>
      </c>
      <c r="G44" s="37">
        <f t="shared" si="0"/>
        <v>4.4369999999999994</v>
      </c>
      <c r="I44" s="37">
        <v>17.579999999999998</v>
      </c>
      <c r="J44" s="37">
        <f t="shared" si="1"/>
        <v>1.7579999999999998</v>
      </c>
      <c r="K44" s="37">
        <f t="shared" si="2"/>
        <v>0.87899999999999989</v>
      </c>
    </row>
    <row r="45" spans="2:31" x14ac:dyDescent="0.35">
      <c r="B45" s="37" t="s">
        <v>240</v>
      </c>
      <c r="C45" s="37">
        <v>3401</v>
      </c>
      <c r="D45" s="39">
        <v>43213</v>
      </c>
      <c r="E45" s="37">
        <v>1</v>
      </c>
      <c r="F45" s="37">
        <v>47.12</v>
      </c>
      <c r="G45" s="37">
        <f t="shared" si="0"/>
        <v>4.7119999999999997</v>
      </c>
      <c r="H45" s="37">
        <f t="shared" ref="H45" si="171" xml:space="preserve"> F45-F44</f>
        <v>2.75</v>
      </c>
      <c r="I45" s="37">
        <v>18.07</v>
      </c>
      <c r="J45" s="37">
        <f t="shared" si="1"/>
        <v>1.8069999999999999</v>
      </c>
      <c r="K45" s="37">
        <f t="shared" si="2"/>
        <v>0.90349999999999997</v>
      </c>
      <c r="L45" s="37">
        <f t="shared" ref="L45" si="172">I45-I44</f>
        <v>0.49000000000000199</v>
      </c>
      <c r="R45" s="37">
        <f t="shared" ref="R45" si="173">Q45-Q44</f>
        <v>0</v>
      </c>
      <c r="T45" s="44">
        <f t="shared" si="47"/>
        <v>0</v>
      </c>
      <c r="V45" s="37">
        <f t="shared" ref="V45" si="174">U45-U44</f>
        <v>0</v>
      </c>
      <c r="X45" s="37">
        <f t="shared" ref="X45" si="175">W45-W44</f>
        <v>0</v>
      </c>
      <c r="Z45" s="37">
        <f t="shared" ref="Z45" si="176">Y45-Y44</f>
        <v>0</v>
      </c>
      <c r="AB45" s="37">
        <f t="shared" ref="AB45" si="177">AA45-AA44</f>
        <v>0</v>
      </c>
      <c r="AD45" s="37">
        <f t="shared" ref="AD45" si="178">AC45-AC44</f>
        <v>0</v>
      </c>
    </row>
    <row r="46" spans="2:31" x14ac:dyDescent="0.35">
      <c r="B46" s="37" t="s">
        <v>237</v>
      </c>
      <c r="C46" s="38">
        <v>1</v>
      </c>
      <c r="D46" s="39">
        <v>43195</v>
      </c>
      <c r="E46" s="37">
        <v>3</v>
      </c>
      <c r="F46" s="37">
        <v>39.72</v>
      </c>
      <c r="G46" s="37">
        <f t="shared" si="0"/>
        <v>3.972</v>
      </c>
      <c r="I46" s="37">
        <v>13.84</v>
      </c>
      <c r="J46" s="37">
        <f t="shared" si="1"/>
        <v>1.3839999999999999</v>
      </c>
      <c r="K46" s="37">
        <f t="shared" si="2"/>
        <v>0.69199999999999995</v>
      </c>
      <c r="Q46" s="31">
        <v>5.05</v>
      </c>
      <c r="S46" s="37">
        <v>13.49</v>
      </c>
      <c r="U46" s="37">
        <v>5.61</v>
      </c>
    </row>
    <row r="47" spans="2:31" x14ac:dyDescent="0.35">
      <c r="B47" s="37" t="s">
        <v>237</v>
      </c>
      <c r="C47" s="37">
        <v>3406</v>
      </c>
      <c r="D47" s="39">
        <v>43213</v>
      </c>
      <c r="E47" s="37">
        <v>3</v>
      </c>
      <c r="F47" s="37">
        <v>41.58</v>
      </c>
      <c r="G47" s="37">
        <f t="shared" si="0"/>
        <v>4.1579999999999995</v>
      </c>
      <c r="H47" s="37">
        <f t="shared" ref="H47" si="179">F47-F46</f>
        <v>1.8599999999999994</v>
      </c>
      <c r="I47" s="37">
        <v>16.649999999999999</v>
      </c>
      <c r="J47" s="37">
        <f t="shared" si="1"/>
        <v>1.6649999999999998</v>
      </c>
      <c r="K47" s="37">
        <f t="shared" si="2"/>
        <v>0.83249999999999991</v>
      </c>
      <c r="L47" s="37">
        <f t="shared" ref="L47" si="180">I47-I46</f>
        <v>2.8099999999999987</v>
      </c>
      <c r="Q47" s="44">
        <v>5.95</v>
      </c>
      <c r="R47" s="44">
        <f t="shared" ref="R47" si="181">Q47-Q46</f>
        <v>0.90000000000000036</v>
      </c>
      <c r="S47" s="44">
        <v>14.5</v>
      </c>
      <c r="T47" s="44">
        <f t="shared" si="56"/>
        <v>1.0099999999999998</v>
      </c>
      <c r="U47" s="44">
        <v>5.64</v>
      </c>
      <c r="V47" s="37">
        <f t="shared" ref="V47" si="182">U47-U46</f>
        <v>2.9999999999999361E-2</v>
      </c>
      <c r="X47" s="37">
        <f t="shared" ref="X47" si="183">W47-W46</f>
        <v>0</v>
      </c>
      <c r="Z47" s="37">
        <f t="shared" ref="Z47" si="184">Y47-Y46</f>
        <v>0</v>
      </c>
      <c r="AB47" s="37">
        <f t="shared" ref="AB47" si="185">AA47-AA46</f>
        <v>0</v>
      </c>
      <c r="AD47" s="37">
        <f t="shared" ref="AD47" si="186">AC47-AC46</f>
        <v>0</v>
      </c>
      <c r="AE47" s="56" t="s">
        <v>307</v>
      </c>
    </row>
    <row r="48" spans="2:31" x14ac:dyDescent="0.35">
      <c r="B48" s="37" t="s">
        <v>241</v>
      </c>
      <c r="C48" s="38">
        <v>4</v>
      </c>
      <c r="D48" s="39">
        <v>43195</v>
      </c>
      <c r="E48" s="37">
        <v>4</v>
      </c>
      <c r="F48" s="37">
        <v>44.37</v>
      </c>
      <c r="G48" s="37">
        <f t="shared" si="0"/>
        <v>4.4369999999999994</v>
      </c>
      <c r="I48" s="37">
        <v>14.58</v>
      </c>
      <c r="J48" s="37">
        <f t="shared" si="1"/>
        <v>1.458</v>
      </c>
      <c r="K48" s="37">
        <f t="shared" si="2"/>
        <v>0.72899999999999998</v>
      </c>
      <c r="Q48" s="37">
        <v>14.7</v>
      </c>
      <c r="S48" s="31">
        <v>4.96</v>
      </c>
      <c r="U48" s="37">
        <v>16.29</v>
      </c>
      <c r="W48" s="37">
        <v>23.7</v>
      </c>
    </row>
    <row r="49" spans="2:31" x14ac:dyDescent="0.35">
      <c r="B49" s="37" t="s">
        <v>241</v>
      </c>
      <c r="C49" s="37">
        <v>3401</v>
      </c>
      <c r="D49" s="39">
        <v>43213</v>
      </c>
      <c r="E49" s="44">
        <v>4</v>
      </c>
      <c r="F49" s="44">
        <v>44.21</v>
      </c>
      <c r="G49" s="37">
        <f t="shared" si="0"/>
        <v>4.4210000000000003</v>
      </c>
      <c r="H49" s="37">
        <f t="shared" ref="H49" si="187" xml:space="preserve"> F49-F48</f>
        <v>-0.15999999999999659</v>
      </c>
      <c r="I49" s="44">
        <v>13.68</v>
      </c>
      <c r="J49" s="37">
        <f t="shared" si="1"/>
        <v>1.3679999999999999</v>
      </c>
      <c r="K49" s="37">
        <f t="shared" si="2"/>
        <v>0.68399999999999994</v>
      </c>
      <c r="L49" s="37">
        <f t="shared" ref="L49" si="188">I49-I48</f>
        <v>-0.90000000000000036</v>
      </c>
      <c r="Q49" s="37">
        <v>13.65</v>
      </c>
      <c r="R49" s="37">
        <f t="shared" ref="R49" si="189">Q49-Q48</f>
        <v>-1.0499999999999989</v>
      </c>
      <c r="S49" s="31">
        <v>5.88</v>
      </c>
      <c r="T49" s="44">
        <f t="shared" si="65"/>
        <v>0.91999999999999993</v>
      </c>
      <c r="U49" s="37">
        <v>15.49</v>
      </c>
      <c r="V49" s="37">
        <f t="shared" ref="V49" si="190">U49-U48</f>
        <v>-0.79999999999999893</v>
      </c>
      <c r="W49" s="37">
        <v>22.79</v>
      </c>
      <c r="X49" s="37">
        <f t="shared" ref="X49" si="191">W49-W48</f>
        <v>-0.91000000000000014</v>
      </c>
      <c r="Z49" s="37">
        <f t="shared" ref="Z49" si="192">Y49-Y48</f>
        <v>0</v>
      </c>
      <c r="AB49" s="37">
        <f t="shared" ref="AB49" si="193">AA49-AA48</f>
        <v>0</v>
      </c>
      <c r="AD49" s="37">
        <f t="shared" ref="AD49" si="194">AC49-AC48</f>
        <v>0</v>
      </c>
    </row>
    <row r="50" spans="2:31" x14ac:dyDescent="0.35">
      <c r="B50" s="37" t="s">
        <v>273</v>
      </c>
      <c r="C50" s="38">
        <v>2</v>
      </c>
      <c r="D50" s="39">
        <v>43195</v>
      </c>
      <c r="E50" s="37">
        <v>1</v>
      </c>
      <c r="F50" s="37">
        <v>43.52</v>
      </c>
      <c r="G50" s="37">
        <f t="shared" si="0"/>
        <v>4.3520000000000003</v>
      </c>
      <c r="I50" s="37">
        <v>15.55</v>
      </c>
      <c r="J50" s="37">
        <f t="shared" si="1"/>
        <v>1.5550000000000002</v>
      </c>
      <c r="K50" s="37">
        <f t="shared" si="2"/>
        <v>0.77750000000000008</v>
      </c>
    </row>
    <row r="51" spans="2:31" x14ac:dyDescent="0.35">
      <c r="B51" s="37" t="s">
        <v>273</v>
      </c>
      <c r="C51" s="37">
        <v>3406</v>
      </c>
      <c r="D51" s="39">
        <v>43213</v>
      </c>
      <c r="E51" s="37">
        <v>1</v>
      </c>
      <c r="F51" s="37">
        <v>49.19</v>
      </c>
      <c r="G51" s="37">
        <f t="shared" si="0"/>
        <v>4.9189999999999996</v>
      </c>
      <c r="H51" s="37">
        <f t="shared" ref="H51" si="195" xml:space="preserve"> F51-F50</f>
        <v>5.6699999999999946</v>
      </c>
      <c r="I51" s="37">
        <v>22.12</v>
      </c>
      <c r="J51" s="37">
        <f t="shared" si="1"/>
        <v>2.2120000000000002</v>
      </c>
      <c r="K51" s="37">
        <f t="shared" si="2"/>
        <v>1.1060000000000001</v>
      </c>
      <c r="L51" s="37">
        <f t="shared" ref="L51" si="196">I51-I50</f>
        <v>6.57</v>
      </c>
      <c r="R51" s="44">
        <f t="shared" ref="R51" si="197">Q51-Q50</f>
        <v>0</v>
      </c>
      <c r="T51" s="44">
        <f t="shared" si="74"/>
        <v>0</v>
      </c>
      <c r="V51" s="37">
        <f t="shared" ref="V51" si="198">U51-U50</f>
        <v>0</v>
      </c>
      <c r="X51" s="37">
        <f t="shared" ref="X51" si="199">W51-W50</f>
        <v>0</v>
      </c>
      <c r="Z51" s="37">
        <f t="shared" ref="Z51" si="200">Y51-Y50</f>
        <v>0</v>
      </c>
      <c r="AB51" s="37">
        <f t="shared" ref="AB51" si="201">AA51-AA50</f>
        <v>0</v>
      </c>
      <c r="AD51" s="37">
        <f t="shared" ref="AD51" si="202">AC51-AC50</f>
        <v>0</v>
      </c>
    </row>
    <row r="52" spans="2:31" x14ac:dyDescent="0.35">
      <c r="B52" s="37" t="s">
        <v>277</v>
      </c>
      <c r="C52" s="38">
        <v>5</v>
      </c>
      <c r="D52" s="39">
        <v>43195</v>
      </c>
      <c r="E52" s="37">
        <v>1</v>
      </c>
      <c r="F52" s="37">
        <v>43.77</v>
      </c>
      <c r="G52" s="37">
        <f t="shared" si="0"/>
        <v>4.3770000000000007</v>
      </c>
      <c r="I52" s="37">
        <v>16.149999999999999</v>
      </c>
      <c r="J52" s="37">
        <f t="shared" si="1"/>
        <v>1.6149999999999998</v>
      </c>
      <c r="K52" s="37">
        <f t="shared" si="2"/>
        <v>0.80749999999999988</v>
      </c>
    </row>
    <row r="53" spans="2:31" x14ac:dyDescent="0.35">
      <c r="B53" s="37" t="s">
        <v>277</v>
      </c>
      <c r="C53" s="37">
        <v>3402</v>
      </c>
      <c r="D53" s="39">
        <v>43213</v>
      </c>
      <c r="E53" s="37">
        <v>1</v>
      </c>
      <c r="F53" s="37">
        <v>51.79</v>
      </c>
      <c r="G53" s="37">
        <f t="shared" si="0"/>
        <v>5.1790000000000003</v>
      </c>
      <c r="H53" s="37">
        <f t="shared" ref="H53" si="203">F53-F52</f>
        <v>8.019999999999996</v>
      </c>
      <c r="I53" s="37">
        <v>16.579999999999998</v>
      </c>
      <c r="J53" s="37">
        <f t="shared" si="1"/>
        <v>1.6579999999999999</v>
      </c>
      <c r="K53" s="37">
        <f t="shared" si="2"/>
        <v>0.82899999999999996</v>
      </c>
      <c r="L53" s="37">
        <f t="shared" ref="L53" si="204">I53-I52</f>
        <v>0.42999999999999972</v>
      </c>
      <c r="R53" s="37">
        <f t="shared" ref="R53" si="205">Q53-Q52</f>
        <v>0</v>
      </c>
      <c r="T53" s="44">
        <f t="shared" ref="T53" si="206">S53-S52</f>
        <v>0</v>
      </c>
      <c r="V53" s="37">
        <f t="shared" ref="V53" si="207">U53-U52</f>
        <v>0</v>
      </c>
      <c r="X53" s="37">
        <f t="shared" ref="X53" si="208">W53-W52</f>
        <v>0</v>
      </c>
      <c r="Z53" s="37">
        <f t="shared" ref="Z53" si="209">Y53-Y52</f>
        <v>0</v>
      </c>
      <c r="AB53" s="37">
        <f t="shared" ref="AB53" si="210">AA53-AA52</f>
        <v>0</v>
      </c>
      <c r="AD53" s="37">
        <f t="shared" ref="AD53" si="211">AC53-AC52</f>
        <v>0</v>
      </c>
    </row>
    <row r="54" spans="2:31" x14ac:dyDescent="0.35">
      <c r="B54" s="37" t="s">
        <v>282</v>
      </c>
      <c r="C54" s="38">
        <v>9</v>
      </c>
      <c r="D54" s="39">
        <v>43195</v>
      </c>
      <c r="E54" s="37">
        <v>4</v>
      </c>
      <c r="F54" s="37">
        <v>32.6</v>
      </c>
      <c r="G54" s="37">
        <f t="shared" si="0"/>
        <v>3.2600000000000002</v>
      </c>
      <c r="I54" s="37">
        <v>15.16</v>
      </c>
      <c r="J54" s="37">
        <f t="shared" si="1"/>
        <v>1.516</v>
      </c>
      <c r="K54" s="37">
        <f t="shared" si="2"/>
        <v>0.75800000000000001</v>
      </c>
      <c r="Q54" s="31">
        <v>11.11</v>
      </c>
      <c r="S54" s="37">
        <v>8.85</v>
      </c>
      <c r="U54" s="37">
        <v>4.0999999999999996</v>
      </c>
      <c r="W54" s="37">
        <v>6.09</v>
      </c>
    </row>
    <row r="55" spans="2:31" x14ac:dyDescent="0.35">
      <c r="B55" s="37" t="s">
        <v>282</v>
      </c>
      <c r="C55" s="37">
        <v>3404</v>
      </c>
      <c r="D55" s="39">
        <v>43213</v>
      </c>
      <c r="E55" s="37">
        <v>4</v>
      </c>
      <c r="F55" s="37">
        <v>34.090000000000003</v>
      </c>
      <c r="G55" s="37">
        <f t="shared" si="0"/>
        <v>3.4090000000000003</v>
      </c>
      <c r="H55" s="37">
        <f t="shared" ref="H55" si="212" xml:space="preserve"> F55-F54</f>
        <v>1.490000000000002</v>
      </c>
      <c r="I55" s="37">
        <v>15.9</v>
      </c>
      <c r="J55" s="37">
        <f t="shared" si="1"/>
        <v>1.59</v>
      </c>
      <c r="K55" s="37">
        <f t="shared" si="2"/>
        <v>0.79500000000000004</v>
      </c>
      <c r="L55" s="37">
        <f t="shared" ref="L55" si="213">I55-I54</f>
        <v>0.74000000000000021</v>
      </c>
      <c r="Q55" s="37">
        <v>12.55</v>
      </c>
      <c r="R55" s="44">
        <f t="shared" ref="R55" si="214">Q55-Q54</f>
        <v>1.4400000000000013</v>
      </c>
      <c r="S55" s="37">
        <v>8.89</v>
      </c>
      <c r="T55" s="44">
        <f t="shared" si="47"/>
        <v>4.0000000000000924E-2</v>
      </c>
      <c r="U55" s="37">
        <v>4.4000000000000004</v>
      </c>
      <c r="V55" s="37">
        <f t="shared" ref="V55" si="215">U55-U54</f>
        <v>0.30000000000000071</v>
      </c>
      <c r="W55" s="37">
        <v>6.15</v>
      </c>
      <c r="X55" s="37">
        <f t="shared" ref="X55" si="216">W55-W54</f>
        <v>6.0000000000000497E-2</v>
      </c>
      <c r="Z55" s="37">
        <f t="shared" ref="Z55" si="217">Y55-Y54</f>
        <v>0</v>
      </c>
      <c r="AB55" s="37">
        <f t="shared" ref="AB55" si="218">AA55-AA54</f>
        <v>0</v>
      </c>
      <c r="AD55" s="37">
        <f t="shared" ref="AD55" si="219">AC55-AC54</f>
        <v>0</v>
      </c>
    </row>
    <row r="56" spans="2:31" x14ac:dyDescent="0.35">
      <c r="B56" s="37" t="s">
        <v>284</v>
      </c>
      <c r="C56" s="38">
        <v>10</v>
      </c>
      <c r="D56" s="39">
        <v>43195</v>
      </c>
      <c r="E56" s="37">
        <v>6</v>
      </c>
      <c r="F56" s="37">
        <v>52.27</v>
      </c>
      <c r="G56" s="37">
        <f t="shared" si="0"/>
        <v>5.2270000000000003</v>
      </c>
      <c r="I56" s="37">
        <v>16.23</v>
      </c>
      <c r="J56" s="37">
        <f t="shared" si="1"/>
        <v>1.623</v>
      </c>
      <c r="K56" s="37">
        <f t="shared" si="2"/>
        <v>0.8115</v>
      </c>
      <c r="Q56" s="37">
        <v>11.2</v>
      </c>
      <c r="S56" s="37">
        <v>27.08</v>
      </c>
      <c r="U56" s="37">
        <v>4.96</v>
      </c>
      <c r="W56" s="31">
        <v>17.7</v>
      </c>
      <c r="Y56" s="37">
        <v>6.04</v>
      </c>
      <c r="AA56" s="37">
        <v>6.86</v>
      </c>
      <c r="AE56" s="56" t="s">
        <v>286</v>
      </c>
    </row>
    <row r="57" spans="2:31" x14ac:dyDescent="0.35">
      <c r="B57" s="37" t="s">
        <v>284</v>
      </c>
      <c r="C57" s="37">
        <v>3404</v>
      </c>
      <c r="D57" s="39">
        <v>43213</v>
      </c>
      <c r="E57" s="37">
        <v>6</v>
      </c>
      <c r="F57" s="37">
        <v>55.12</v>
      </c>
      <c r="G57" s="37">
        <f t="shared" si="0"/>
        <v>5.5119999999999996</v>
      </c>
      <c r="H57" s="37">
        <f t="shared" ref="H57" si="220" xml:space="preserve"> F57-F56</f>
        <v>2.8499999999999943</v>
      </c>
      <c r="I57" s="37">
        <v>18.510000000000002</v>
      </c>
      <c r="J57" s="37">
        <f t="shared" si="1"/>
        <v>1.8510000000000002</v>
      </c>
      <c r="K57" s="37">
        <f t="shared" si="2"/>
        <v>0.9255000000000001</v>
      </c>
      <c r="L57" s="37">
        <f t="shared" ref="L57" si="221">I57-I56</f>
        <v>2.2800000000000011</v>
      </c>
      <c r="Q57" s="37">
        <v>12.19</v>
      </c>
      <c r="R57" s="37">
        <f t="shared" ref="R57" si="222">Q57-Q56</f>
        <v>0.99000000000000021</v>
      </c>
      <c r="S57" s="37">
        <v>28.75</v>
      </c>
      <c r="T57" s="44">
        <f t="shared" si="56"/>
        <v>1.6700000000000017</v>
      </c>
      <c r="U57" s="37">
        <v>5.48</v>
      </c>
      <c r="V57" s="37">
        <f t="shared" ref="V57" si="223">U57-U56</f>
        <v>0.52000000000000046</v>
      </c>
      <c r="W57" s="37">
        <v>18.93</v>
      </c>
      <c r="X57" s="37">
        <f t="shared" ref="X57" si="224">W57-W56</f>
        <v>1.2300000000000004</v>
      </c>
      <c r="Y57" s="37">
        <v>8.6199999999999992</v>
      </c>
      <c r="Z57" s="37">
        <f t="shared" ref="Z57" si="225">Y57-Y56</f>
        <v>2.5799999999999992</v>
      </c>
      <c r="AA57" s="37">
        <v>7.79</v>
      </c>
      <c r="AB57" s="37">
        <f t="shared" ref="AB57" si="226">AA57-AA56</f>
        <v>0.92999999999999972</v>
      </c>
      <c r="AD57" s="37">
        <f t="shared" ref="AD57" si="227">AC57-AC56</f>
        <v>0</v>
      </c>
    </row>
    <row r="58" spans="2:31" x14ac:dyDescent="0.35">
      <c r="B58" s="37" t="s">
        <v>267</v>
      </c>
      <c r="C58" s="38">
        <v>9</v>
      </c>
      <c r="D58" s="39">
        <v>43195</v>
      </c>
      <c r="E58" s="37">
        <v>1</v>
      </c>
      <c r="F58" s="37">
        <v>50.6</v>
      </c>
      <c r="G58" s="37">
        <f t="shared" si="0"/>
        <v>5.0600000000000005</v>
      </c>
      <c r="I58" s="37">
        <v>19.61</v>
      </c>
      <c r="J58" s="37">
        <f t="shared" si="1"/>
        <v>1.9609999999999999</v>
      </c>
      <c r="K58" s="37">
        <f t="shared" si="2"/>
        <v>0.98049999999999993</v>
      </c>
    </row>
    <row r="59" spans="2:31" x14ac:dyDescent="0.35">
      <c r="B59" s="37" t="s">
        <v>267</v>
      </c>
      <c r="C59" s="37">
        <v>3404</v>
      </c>
      <c r="D59" s="39">
        <v>43213</v>
      </c>
      <c r="E59" s="37">
        <v>1</v>
      </c>
      <c r="F59" s="37">
        <v>55.25</v>
      </c>
      <c r="G59" s="37">
        <f t="shared" si="0"/>
        <v>5.5250000000000004</v>
      </c>
      <c r="H59" s="37">
        <f t="shared" ref="H59" si="228">F59-F58</f>
        <v>4.6499999999999986</v>
      </c>
      <c r="I59" s="37">
        <v>21.41</v>
      </c>
      <c r="J59" s="37">
        <f t="shared" si="1"/>
        <v>2.141</v>
      </c>
      <c r="K59" s="37">
        <f t="shared" si="2"/>
        <v>1.0705</v>
      </c>
      <c r="L59" s="37">
        <f t="shared" ref="L59" si="229">I59-I58</f>
        <v>1.8000000000000007</v>
      </c>
      <c r="R59" s="44">
        <f t="shared" ref="R59" si="230">Q59-Q58</f>
        <v>0</v>
      </c>
      <c r="T59" s="44">
        <f t="shared" si="65"/>
        <v>0</v>
      </c>
      <c r="V59" s="37">
        <f t="shared" ref="V59" si="231">U59-U58</f>
        <v>0</v>
      </c>
      <c r="X59" s="37">
        <f t="shared" ref="X59" si="232">W59-W58</f>
        <v>0</v>
      </c>
      <c r="Z59" s="37">
        <f t="shared" ref="Z59" si="233">Y59-Y58</f>
        <v>0</v>
      </c>
      <c r="AB59" s="37">
        <f t="shared" ref="AB59" si="234">AA59-AA58</f>
        <v>0</v>
      </c>
      <c r="AD59" s="37">
        <f t="shared" ref="AD59" si="235">AC59-AC58</f>
        <v>0</v>
      </c>
    </row>
    <row r="60" spans="2:31" x14ac:dyDescent="0.35">
      <c r="B60" s="37" t="s">
        <v>262</v>
      </c>
      <c r="C60" s="38">
        <v>4</v>
      </c>
      <c r="D60" s="39">
        <v>43195</v>
      </c>
      <c r="E60" s="37">
        <v>1</v>
      </c>
      <c r="F60" s="37">
        <v>56.2</v>
      </c>
      <c r="G60" s="37">
        <f t="shared" si="0"/>
        <v>5.62</v>
      </c>
      <c r="I60" s="37">
        <v>16.079999999999998</v>
      </c>
      <c r="J60" s="37">
        <f t="shared" si="1"/>
        <v>1.6079999999999999</v>
      </c>
      <c r="K60" s="37">
        <f t="shared" si="2"/>
        <v>0.80399999999999994</v>
      </c>
    </row>
    <row r="61" spans="2:31" x14ac:dyDescent="0.35">
      <c r="B61" s="37" t="s">
        <v>262</v>
      </c>
      <c r="C61" s="37">
        <v>3401</v>
      </c>
      <c r="D61" s="39">
        <v>43213</v>
      </c>
      <c r="E61" s="44">
        <v>1</v>
      </c>
      <c r="F61" s="44">
        <v>57.22</v>
      </c>
      <c r="G61" s="37">
        <f t="shared" si="0"/>
        <v>5.7219999999999995</v>
      </c>
      <c r="H61" s="37">
        <f t="shared" ref="H61" si="236" xml:space="preserve"> F61-F60</f>
        <v>1.019999999999996</v>
      </c>
      <c r="I61" s="44">
        <v>17.190000000000001</v>
      </c>
      <c r="J61" s="37">
        <f t="shared" si="1"/>
        <v>1.7190000000000001</v>
      </c>
      <c r="K61" s="37">
        <f t="shared" si="2"/>
        <v>0.85950000000000004</v>
      </c>
      <c r="L61" s="37">
        <f t="shared" ref="L61" si="237">I61-I60</f>
        <v>1.110000000000003</v>
      </c>
      <c r="R61" s="37">
        <f t="shared" ref="R61" si="238">Q61-Q60</f>
        <v>0</v>
      </c>
      <c r="T61" s="44">
        <f t="shared" si="74"/>
        <v>0</v>
      </c>
      <c r="U61" s="44"/>
      <c r="V61" s="37">
        <f t="shared" ref="V61" si="239">U61-U60</f>
        <v>0</v>
      </c>
      <c r="W61" s="44"/>
      <c r="X61" s="37">
        <f t="shared" ref="X61" si="240">W61-W60</f>
        <v>0</v>
      </c>
      <c r="Z61" s="37">
        <f t="shared" ref="Z61" si="241">Y61-Y60</f>
        <v>0</v>
      </c>
      <c r="AB61" s="37">
        <f t="shared" ref="AB61" si="242">AA61-AA60</f>
        <v>0</v>
      </c>
      <c r="AD61" s="37">
        <f t="shared" ref="AD61" si="243">AC61-AC60</f>
        <v>0</v>
      </c>
    </row>
    <row r="62" spans="2:31" x14ac:dyDescent="0.35">
      <c r="B62" s="37" t="s">
        <v>256</v>
      </c>
      <c r="C62" s="38">
        <v>1</v>
      </c>
      <c r="D62" s="39">
        <v>43195</v>
      </c>
      <c r="E62" s="37">
        <v>3</v>
      </c>
      <c r="F62" s="37">
        <v>38.25</v>
      </c>
      <c r="G62" s="37">
        <f t="shared" si="0"/>
        <v>3.8250000000000002</v>
      </c>
      <c r="I62" s="37">
        <v>16.37</v>
      </c>
      <c r="J62" s="37">
        <f t="shared" si="1"/>
        <v>1.637</v>
      </c>
      <c r="K62" s="37">
        <f t="shared" si="2"/>
        <v>0.81850000000000001</v>
      </c>
      <c r="Q62" s="37">
        <v>11.48</v>
      </c>
      <c r="S62" s="31">
        <v>13.97</v>
      </c>
      <c r="U62" s="37">
        <v>7.93</v>
      </c>
    </row>
    <row r="63" spans="2:31" x14ac:dyDescent="0.35">
      <c r="B63" s="37" t="s">
        <v>256</v>
      </c>
      <c r="C63" s="37">
        <v>3406</v>
      </c>
      <c r="D63" s="39">
        <v>43213</v>
      </c>
      <c r="E63" s="37">
        <v>3</v>
      </c>
      <c r="F63" s="37">
        <v>38.33</v>
      </c>
      <c r="G63" s="37">
        <f t="shared" si="0"/>
        <v>3.8329999999999997</v>
      </c>
      <c r="H63" s="37">
        <f t="shared" ref="H63" si="244" xml:space="preserve"> F63-F62</f>
        <v>7.9999999999998295E-2</v>
      </c>
      <c r="I63" s="37">
        <v>17.28</v>
      </c>
      <c r="J63" s="37">
        <f t="shared" si="1"/>
        <v>1.7280000000000002</v>
      </c>
      <c r="K63" s="37">
        <f t="shared" si="2"/>
        <v>0.8640000000000001</v>
      </c>
      <c r="L63" s="37">
        <f t="shared" ref="L63" si="245">I63-I62</f>
        <v>0.91000000000000014</v>
      </c>
      <c r="Q63" s="44">
        <v>12.24</v>
      </c>
      <c r="R63" s="44">
        <f t="shared" ref="R63" si="246">Q63-Q62</f>
        <v>0.75999999999999979</v>
      </c>
      <c r="S63" s="31">
        <v>14</v>
      </c>
      <c r="T63" s="44">
        <f t="shared" ref="T63" si="247">S63-S62</f>
        <v>2.9999999999999361E-2</v>
      </c>
      <c r="U63" s="37">
        <v>7.8</v>
      </c>
      <c r="V63" s="37">
        <f t="shared" ref="V63" si="248">U63-U62</f>
        <v>-0.12999999999999989</v>
      </c>
      <c r="X63" s="37">
        <f t="shared" ref="X63" si="249">W63-W62</f>
        <v>0</v>
      </c>
      <c r="Z63" s="37">
        <f t="shared" ref="Z63" si="250">Y63-Y62</f>
        <v>0</v>
      </c>
      <c r="AB63" s="37">
        <f t="shared" ref="AB63" si="251">AA63-AA62</f>
        <v>0</v>
      </c>
      <c r="AD63" s="37">
        <f t="shared" ref="AD63" si="252">AC63-AC62</f>
        <v>0</v>
      </c>
      <c r="AE63" s="56">
        <v>467</v>
      </c>
    </row>
    <row r="64" spans="2:31" x14ac:dyDescent="0.35">
      <c r="B64" s="37" t="s">
        <v>258</v>
      </c>
      <c r="C64" s="38">
        <v>2</v>
      </c>
      <c r="D64" s="39">
        <v>43195</v>
      </c>
      <c r="E64" s="37">
        <v>3</v>
      </c>
      <c r="F64" s="37">
        <v>46.16</v>
      </c>
      <c r="G64" s="37">
        <f t="shared" si="0"/>
        <v>4.6159999999999997</v>
      </c>
      <c r="I64" s="37">
        <v>16.38</v>
      </c>
      <c r="J64" s="37">
        <f t="shared" si="1"/>
        <v>1.6379999999999999</v>
      </c>
      <c r="K64" s="37">
        <f t="shared" si="2"/>
        <v>0.81899999999999995</v>
      </c>
      <c r="Q64" s="37">
        <v>28.74</v>
      </c>
      <c r="S64" s="31">
        <v>19.5</v>
      </c>
      <c r="U64" s="37">
        <v>27.6</v>
      </c>
    </row>
    <row r="65" spans="2:31" x14ac:dyDescent="0.35">
      <c r="B65" s="37" t="s">
        <v>258</v>
      </c>
      <c r="C65" s="37">
        <v>3406</v>
      </c>
      <c r="D65" s="39">
        <v>43213</v>
      </c>
      <c r="E65" s="37">
        <v>3</v>
      </c>
      <c r="F65" s="37">
        <v>47.38</v>
      </c>
      <c r="G65" s="37">
        <f t="shared" si="0"/>
        <v>4.7380000000000004</v>
      </c>
      <c r="H65" s="37">
        <f t="shared" ref="H65" si="253">F65-F64</f>
        <v>1.220000000000006</v>
      </c>
      <c r="I65" s="37">
        <v>16.37</v>
      </c>
      <c r="J65" s="37">
        <f t="shared" si="1"/>
        <v>1.637</v>
      </c>
      <c r="K65" s="37">
        <f t="shared" si="2"/>
        <v>0.81850000000000001</v>
      </c>
      <c r="L65" s="37">
        <f t="shared" ref="L65" si="254">I65-I64</f>
        <v>-9.9999999999980105E-3</v>
      </c>
      <c r="Q65" s="44">
        <v>29.72</v>
      </c>
      <c r="R65" s="37">
        <f t="shared" ref="R65" si="255">Q65-Q64</f>
        <v>0.98000000000000043</v>
      </c>
      <c r="S65" s="31">
        <v>20.97</v>
      </c>
      <c r="T65" s="44">
        <f t="shared" si="47"/>
        <v>1.4699999999999989</v>
      </c>
      <c r="U65" s="37">
        <v>28.39</v>
      </c>
      <c r="V65" s="37">
        <f t="shared" ref="V65" si="256">U65-U64</f>
        <v>0.78999999999999915</v>
      </c>
      <c r="X65" s="37">
        <f t="shared" ref="X65" si="257">W65-W64</f>
        <v>0</v>
      </c>
      <c r="Z65" s="37">
        <f t="shared" ref="Z65" si="258">Y65-Y64</f>
        <v>0</v>
      </c>
      <c r="AB65" s="37">
        <f t="shared" ref="AB65" si="259">AA65-AA64</f>
        <v>0</v>
      </c>
      <c r="AD65" s="37">
        <f t="shared" ref="AD65" si="260">AC65-AC64</f>
        <v>0</v>
      </c>
      <c r="AE65" s="56">
        <v>466</v>
      </c>
    </row>
    <row r="66" spans="2:31" x14ac:dyDescent="0.35">
      <c r="B66" s="37" t="s">
        <v>230</v>
      </c>
      <c r="C66" s="38">
        <v>9</v>
      </c>
      <c r="D66" s="39">
        <v>43195</v>
      </c>
      <c r="E66" s="37">
        <v>1</v>
      </c>
      <c r="F66" s="37">
        <v>37.130000000000003</v>
      </c>
      <c r="G66" s="37">
        <f t="shared" si="0"/>
        <v>3.7130000000000001</v>
      </c>
      <c r="I66" s="37">
        <v>12.84</v>
      </c>
      <c r="J66" s="37">
        <f t="shared" si="1"/>
        <v>1.284</v>
      </c>
      <c r="K66" s="37">
        <f t="shared" si="2"/>
        <v>0.64200000000000002</v>
      </c>
    </row>
    <row r="67" spans="2:31" x14ac:dyDescent="0.35">
      <c r="B67" s="37" t="s">
        <v>230</v>
      </c>
      <c r="C67" s="37">
        <v>3404</v>
      </c>
      <c r="D67" s="39">
        <v>43213</v>
      </c>
      <c r="E67" s="37">
        <v>1</v>
      </c>
      <c r="F67" s="37">
        <v>39.32</v>
      </c>
      <c r="G67" s="37">
        <f t="shared" ref="G67:G97" si="261">F67/10</f>
        <v>3.9319999999999999</v>
      </c>
      <c r="H67" s="37">
        <f t="shared" ref="H67" si="262" xml:space="preserve"> F67-F66</f>
        <v>2.1899999999999977</v>
      </c>
      <c r="I67" s="37">
        <v>14.94</v>
      </c>
      <c r="J67" s="37">
        <f t="shared" ref="J67:J97" si="263">I67/10</f>
        <v>1.494</v>
      </c>
      <c r="K67" s="37">
        <f t="shared" ref="K67:K97" si="264">J67/2</f>
        <v>0.747</v>
      </c>
      <c r="L67" s="37">
        <f t="shared" ref="L67" si="265">I67-I66</f>
        <v>2.0999999999999996</v>
      </c>
      <c r="R67" s="44">
        <f t="shared" ref="R67" si="266">Q67-Q66</f>
        <v>0</v>
      </c>
      <c r="T67" s="44">
        <f t="shared" si="56"/>
        <v>0</v>
      </c>
      <c r="V67" s="37">
        <f t="shared" ref="V67" si="267">U67-U66</f>
        <v>0</v>
      </c>
      <c r="X67" s="37">
        <f t="shared" ref="X67" si="268">W67-W66</f>
        <v>0</v>
      </c>
      <c r="Z67" s="37">
        <f t="shared" ref="Z67" si="269">Y67-Y66</f>
        <v>0</v>
      </c>
      <c r="AB67" s="37">
        <f t="shared" ref="AB67" si="270">AA67-AA66</f>
        <v>0</v>
      </c>
      <c r="AD67" s="37">
        <f t="shared" ref="AD67" si="271">AC67-AC66</f>
        <v>0</v>
      </c>
    </row>
    <row r="68" spans="2:31" ht="72.5" x14ac:dyDescent="0.35">
      <c r="B68" s="37" t="s">
        <v>214</v>
      </c>
      <c r="C68" s="38">
        <v>1</v>
      </c>
      <c r="D68" s="39">
        <v>43195</v>
      </c>
      <c r="E68" s="37">
        <v>1</v>
      </c>
      <c r="F68" s="37">
        <v>41.21</v>
      </c>
      <c r="G68" s="37">
        <f t="shared" si="261"/>
        <v>4.1210000000000004</v>
      </c>
      <c r="I68" s="37">
        <v>12.27</v>
      </c>
      <c r="J68" s="37">
        <f t="shared" si="263"/>
        <v>1.2269999999999999</v>
      </c>
      <c r="K68" s="37">
        <f t="shared" si="264"/>
        <v>0.61349999999999993</v>
      </c>
      <c r="AE68" s="40" t="s">
        <v>215</v>
      </c>
    </row>
    <row r="69" spans="2:31" x14ac:dyDescent="0.35">
      <c r="B69" s="37" t="s">
        <v>214</v>
      </c>
      <c r="C69" s="37">
        <v>3406</v>
      </c>
      <c r="D69" s="39">
        <v>43213</v>
      </c>
      <c r="E69" s="37">
        <v>1</v>
      </c>
      <c r="F69" s="37">
        <v>41.45</v>
      </c>
      <c r="G69" s="37">
        <f t="shared" si="261"/>
        <v>4.1450000000000005</v>
      </c>
      <c r="H69" s="37">
        <f t="shared" ref="H69" si="272" xml:space="preserve"> F69-F68</f>
        <v>0.24000000000000199</v>
      </c>
      <c r="I69" s="37">
        <v>14.37</v>
      </c>
      <c r="J69" s="37">
        <f t="shared" si="263"/>
        <v>1.4369999999999998</v>
      </c>
      <c r="K69" s="37">
        <f t="shared" si="264"/>
        <v>0.71849999999999992</v>
      </c>
      <c r="L69" s="37">
        <f t="shared" ref="L69" si="273">I69-I68</f>
        <v>2.0999999999999996</v>
      </c>
      <c r="R69" s="37">
        <f t="shared" ref="R69" si="274">Q69-Q68</f>
        <v>0</v>
      </c>
      <c r="T69" s="44">
        <f t="shared" si="65"/>
        <v>0</v>
      </c>
      <c r="V69" s="37">
        <f t="shared" ref="V69" si="275">U69-U68</f>
        <v>0</v>
      </c>
      <c r="X69" s="37">
        <f t="shared" ref="X69" si="276">W69-W68</f>
        <v>0</v>
      </c>
      <c r="Z69" s="37">
        <f t="shared" ref="Z69" si="277">Y69-Y68</f>
        <v>0</v>
      </c>
      <c r="AB69" s="37">
        <f t="shared" ref="AB69" si="278">AA69-AA68</f>
        <v>0</v>
      </c>
      <c r="AD69" s="37">
        <f t="shared" ref="AD69" si="279">AC69-AC68</f>
        <v>0</v>
      </c>
    </row>
    <row r="70" spans="2:31" x14ac:dyDescent="0.35">
      <c r="B70" s="37" t="s">
        <v>229</v>
      </c>
      <c r="C70" s="38">
        <v>8</v>
      </c>
      <c r="D70" s="39">
        <v>43195</v>
      </c>
      <c r="E70" s="37">
        <v>1</v>
      </c>
      <c r="F70" s="37">
        <v>37.700000000000003</v>
      </c>
      <c r="G70" s="37">
        <f t="shared" si="261"/>
        <v>3.7700000000000005</v>
      </c>
      <c r="I70" s="37">
        <v>12.61</v>
      </c>
      <c r="J70" s="37">
        <f t="shared" si="263"/>
        <v>1.2609999999999999</v>
      </c>
      <c r="K70" s="37">
        <f t="shared" si="264"/>
        <v>0.63049999999999995</v>
      </c>
    </row>
    <row r="71" spans="2:31" x14ac:dyDescent="0.35">
      <c r="B71" s="37" t="s">
        <v>229</v>
      </c>
      <c r="C71" s="37">
        <v>3403</v>
      </c>
      <c r="D71" s="39">
        <v>43213</v>
      </c>
      <c r="E71" s="37">
        <v>1</v>
      </c>
      <c r="F71" s="37">
        <v>39.79</v>
      </c>
      <c r="G71" s="37">
        <f t="shared" si="261"/>
        <v>3.9790000000000001</v>
      </c>
      <c r="H71" s="37">
        <f t="shared" ref="H71" si="280">F71-F70</f>
        <v>2.0899999999999963</v>
      </c>
      <c r="I71" s="37">
        <v>13.25</v>
      </c>
      <c r="J71" s="37">
        <f t="shared" si="263"/>
        <v>1.325</v>
      </c>
      <c r="K71" s="37">
        <f t="shared" si="264"/>
        <v>0.66249999999999998</v>
      </c>
      <c r="L71" s="37">
        <f t="shared" ref="L71" si="281">I71-I70</f>
        <v>0.64000000000000057</v>
      </c>
      <c r="R71" s="44">
        <f t="shared" ref="R71" si="282">Q71-Q70</f>
        <v>0</v>
      </c>
      <c r="T71" s="44">
        <f t="shared" si="74"/>
        <v>0</v>
      </c>
      <c r="V71" s="37">
        <f t="shared" ref="V71" si="283">U71-U70</f>
        <v>0</v>
      </c>
      <c r="X71" s="37">
        <f t="shared" ref="X71" si="284">W71-W70</f>
        <v>0</v>
      </c>
      <c r="Z71" s="37">
        <f t="shared" ref="Z71" si="285">Y71-Y70</f>
        <v>0</v>
      </c>
      <c r="AB71" s="37">
        <f t="shared" ref="AB71" si="286">AA71-AA70</f>
        <v>0</v>
      </c>
      <c r="AD71" s="37">
        <f t="shared" ref="AD71" si="287">AC71-AC70</f>
        <v>0</v>
      </c>
    </row>
    <row r="72" spans="2:31" x14ac:dyDescent="0.35">
      <c r="B72" s="37" t="s">
        <v>231</v>
      </c>
      <c r="C72" s="38">
        <v>10</v>
      </c>
      <c r="D72" s="39">
        <v>43195</v>
      </c>
      <c r="E72" s="37">
        <v>2</v>
      </c>
      <c r="F72" s="37">
        <v>45.46</v>
      </c>
      <c r="G72" s="37">
        <f t="shared" si="261"/>
        <v>4.5460000000000003</v>
      </c>
      <c r="I72" s="37">
        <v>11.41</v>
      </c>
      <c r="J72" s="37">
        <f t="shared" si="263"/>
        <v>1.141</v>
      </c>
      <c r="K72" s="37">
        <f t="shared" si="264"/>
        <v>0.57050000000000001</v>
      </c>
      <c r="Q72" s="31">
        <v>29.15</v>
      </c>
      <c r="S72" s="37">
        <v>7.98</v>
      </c>
    </row>
    <row r="73" spans="2:31" x14ac:dyDescent="0.35">
      <c r="B73" s="37" t="s">
        <v>231</v>
      </c>
      <c r="C73" s="37">
        <v>3404</v>
      </c>
      <c r="D73" s="39">
        <v>43213</v>
      </c>
      <c r="E73" s="37">
        <v>2</v>
      </c>
      <c r="F73" s="37">
        <v>46.08</v>
      </c>
      <c r="G73" s="37">
        <f t="shared" si="261"/>
        <v>4.6079999999999997</v>
      </c>
      <c r="H73" s="37">
        <f t="shared" ref="H73" si="288" xml:space="preserve"> F73-F72</f>
        <v>0.61999999999999744</v>
      </c>
      <c r="I73" s="37">
        <v>15.99</v>
      </c>
      <c r="J73" s="37">
        <f t="shared" si="263"/>
        <v>1.599</v>
      </c>
      <c r="K73" s="37">
        <f t="shared" si="264"/>
        <v>0.79949999999999999</v>
      </c>
      <c r="L73" s="37">
        <f t="shared" ref="L73" si="289">I73-I72</f>
        <v>4.58</v>
      </c>
      <c r="Q73" s="44">
        <v>31.29</v>
      </c>
      <c r="R73" s="37">
        <f t="shared" ref="R73" si="290">Q73-Q72</f>
        <v>2.1400000000000006</v>
      </c>
      <c r="S73" s="44">
        <v>8.48</v>
      </c>
      <c r="T73" s="44">
        <f t="shared" ref="T73" si="291">S73-S72</f>
        <v>0.5</v>
      </c>
      <c r="V73" s="37">
        <f t="shared" ref="V73" si="292">U73-U72</f>
        <v>0</v>
      </c>
      <c r="X73" s="37">
        <f t="shared" ref="X73" si="293">W73-W72</f>
        <v>0</v>
      </c>
      <c r="Z73" s="37">
        <f t="shared" ref="Z73" si="294">Y73-Y72</f>
        <v>0</v>
      </c>
      <c r="AB73" s="37">
        <f t="shared" ref="AB73" si="295">AA73-AA72</f>
        <v>0</v>
      </c>
      <c r="AD73" s="37">
        <f t="shared" ref="AD73" si="296">AC73-AC72</f>
        <v>0</v>
      </c>
    </row>
    <row r="74" spans="2:31" x14ac:dyDescent="0.35">
      <c r="B74" s="37" t="s">
        <v>239</v>
      </c>
      <c r="C74" s="38">
        <v>2</v>
      </c>
      <c r="D74" s="39">
        <v>43195</v>
      </c>
      <c r="E74" s="37">
        <v>1</v>
      </c>
      <c r="F74" s="37">
        <v>40.909999999999997</v>
      </c>
      <c r="G74" s="37">
        <f t="shared" si="261"/>
        <v>4.0909999999999993</v>
      </c>
      <c r="I74" s="37">
        <v>14.55</v>
      </c>
      <c r="J74" s="37">
        <f t="shared" si="263"/>
        <v>1.4550000000000001</v>
      </c>
      <c r="K74" s="37">
        <f t="shared" si="264"/>
        <v>0.72750000000000004</v>
      </c>
    </row>
    <row r="75" spans="2:31" x14ac:dyDescent="0.35">
      <c r="B75" s="37" t="s">
        <v>239</v>
      </c>
      <c r="C75" s="37">
        <v>3406</v>
      </c>
      <c r="D75" s="39">
        <v>43213</v>
      </c>
      <c r="E75" s="37">
        <v>1</v>
      </c>
      <c r="F75" s="37">
        <v>41.19</v>
      </c>
      <c r="G75" s="37">
        <f t="shared" si="261"/>
        <v>4.1189999999999998</v>
      </c>
      <c r="H75" s="37">
        <f t="shared" ref="H75" si="297" xml:space="preserve"> F75-F74</f>
        <v>0.28000000000000114</v>
      </c>
      <c r="I75" s="37">
        <v>15.58</v>
      </c>
      <c r="J75" s="37">
        <f t="shared" si="263"/>
        <v>1.5580000000000001</v>
      </c>
      <c r="K75" s="37">
        <f t="shared" si="264"/>
        <v>0.77900000000000003</v>
      </c>
      <c r="L75" s="37">
        <f t="shared" ref="L75" si="298">I75-I74</f>
        <v>1.0299999999999994</v>
      </c>
      <c r="R75" s="44">
        <f t="shared" ref="R75" si="299">Q75-Q74</f>
        <v>0</v>
      </c>
      <c r="T75" s="44">
        <f t="shared" si="47"/>
        <v>0</v>
      </c>
      <c r="V75" s="37">
        <f t="shared" ref="V75" si="300">U75-U74</f>
        <v>0</v>
      </c>
      <c r="X75" s="37">
        <f t="shared" ref="X75" si="301">W75-W74</f>
        <v>0</v>
      </c>
      <c r="Z75" s="37">
        <f t="shared" ref="Z75" si="302">Y75-Y74</f>
        <v>0</v>
      </c>
      <c r="AB75" s="37">
        <f t="shared" ref="AB75" si="303">AA75-AA74</f>
        <v>0</v>
      </c>
      <c r="AD75" s="37">
        <f t="shared" ref="AD75" si="304">AC75-AC74</f>
        <v>0</v>
      </c>
    </row>
    <row r="76" spans="2:31" x14ac:dyDescent="0.35">
      <c r="B76" s="37" t="s">
        <v>255</v>
      </c>
      <c r="C76" s="38">
        <v>12</v>
      </c>
      <c r="D76" s="39">
        <v>43195</v>
      </c>
      <c r="E76" s="37">
        <v>1</v>
      </c>
      <c r="F76" s="37">
        <v>38.25</v>
      </c>
      <c r="G76" s="37">
        <f t="shared" si="261"/>
        <v>3.8250000000000002</v>
      </c>
      <c r="I76" s="37">
        <v>13.29</v>
      </c>
      <c r="J76" s="37">
        <f t="shared" si="263"/>
        <v>1.329</v>
      </c>
      <c r="K76" s="37">
        <f t="shared" si="264"/>
        <v>0.66449999999999998</v>
      </c>
    </row>
    <row r="77" spans="2:31" x14ac:dyDescent="0.35">
      <c r="B77" s="37" t="s">
        <v>255</v>
      </c>
      <c r="C77" s="37">
        <v>3405</v>
      </c>
      <c r="D77" s="39">
        <v>43213</v>
      </c>
      <c r="E77" s="37">
        <v>1</v>
      </c>
      <c r="F77" s="37">
        <v>40.200000000000003</v>
      </c>
      <c r="G77" s="37">
        <f t="shared" si="261"/>
        <v>4.0200000000000005</v>
      </c>
      <c r="H77" s="37">
        <f t="shared" ref="H77" si="305">F77-F76</f>
        <v>1.9500000000000028</v>
      </c>
      <c r="I77" s="37">
        <v>16.12</v>
      </c>
      <c r="J77" s="37">
        <f t="shared" si="263"/>
        <v>1.6120000000000001</v>
      </c>
      <c r="K77" s="37">
        <f t="shared" si="264"/>
        <v>0.80600000000000005</v>
      </c>
      <c r="L77" s="37">
        <f t="shared" ref="L77" si="306">I77-I76</f>
        <v>2.8300000000000018</v>
      </c>
      <c r="R77" s="37">
        <f t="shared" ref="R77" si="307">Q77-Q76</f>
        <v>0</v>
      </c>
      <c r="T77" s="44">
        <f t="shared" si="56"/>
        <v>0</v>
      </c>
      <c r="V77" s="37">
        <f t="shared" ref="V77" si="308">U77-U76</f>
        <v>0</v>
      </c>
      <c r="X77" s="37">
        <f t="shared" ref="X77" si="309">W77-W76</f>
        <v>0</v>
      </c>
      <c r="Z77" s="37">
        <f t="shared" ref="Z77" si="310">Y77-Y76</f>
        <v>0</v>
      </c>
      <c r="AB77" s="37">
        <f t="shared" ref="AB77" si="311">AA77-AA76</f>
        <v>0</v>
      </c>
      <c r="AD77" s="37">
        <f t="shared" ref="AD77" si="312">AC77-AC76</f>
        <v>0</v>
      </c>
    </row>
    <row r="78" spans="2:31" x14ac:dyDescent="0.35">
      <c r="B78" s="37" t="s">
        <v>251</v>
      </c>
      <c r="C78" s="38">
        <v>10</v>
      </c>
      <c r="D78" s="39">
        <v>43195</v>
      </c>
      <c r="E78" s="37">
        <v>1</v>
      </c>
      <c r="F78" s="37">
        <v>53.91</v>
      </c>
      <c r="G78" s="37">
        <f t="shared" si="261"/>
        <v>5.391</v>
      </c>
      <c r="I78" s="37">
        <v>11.35</v>
      </c>
      <c r="J78" s="37">
        <f t="shared" si="263"/>
        <v>1.135</v>
      </c>
      <c r="K78" s="37">
        <f t="shared" si="264"/>
        <v>0.5675</v>
      </c>
    </row>
    <row r="79" spans="2:31" ht="29" x14ac:dyDescent="0.35">
      <c r="B79" s="37" t="s">
        <v>251</v>
      </c>
      <c r="C79" s="37">
        <v>3404</v>
      </c>
      <c r="D79" s="39">
        <v>43213</v>
      </c>
      <c r="E79" s="37">
        <v>1</v>
      </c>
      <c r="F79" s="37">
        <v>55.66</v>
      </c>
      <c r="G79" s="37">
        <f t="shared" si="261"/>
        <v>5.5659999999999998</v>
      </c>
      <c r="H79" s="37">
        <f t="shared" ref="H79" si="313" xml:space="preserve"> F79-F78</f>
        <v>1.75</v>
      </c>
      <c r="I79" s="37">
        <v>14</v>
      </c>
      <c r="J79" s="37">
        <f t="shared" si="263"/>
        <v>1.4</v>
      </c>
      <c r="K79" s="37">
        <f t="shared" si="264"/>
        <v>0.7</v>
      </c>
      <c r="L79" s="37">
        <f t="shared" ref="L79" si="314">I79-I78</f>
        <v>2.6500000000000004</v>
      </c>
      <c r="R79" s="44">
        <f t="shared" ref="R79" si="315">Q79-Q78</f>
        <v>0</v>
      </c>
      <c r="T79" s="44">
        <f t="shared" si="65"/>
        <v>0</v>
      </c>
      <c r="V79" s="37">
        <f t="shared" ref="V79" si="316">U79-U78</f>
        <v>0</v>
      </c>
      <c r="X79" s="37">
        <f t="shared" ref="X79" si="317">W79-W78</f>
        <v>0</v>
      </c>
      <c r="Z79" s="37">
        <f t="shared" ref="Z79" si="318">Y79-Y78</f>
        <v>0</v>
      </c>
      <c r="AB79" s="37">
        <f t="shared" ref="AB79" si="319">AA79-AA78</f>
        <v>0</v>
      </c>
      <c r="AD79" s="37">
        <f t="shared" ref="AD79" si="320">AC79-AC78</f>
        <v>0</v>
      </c>
      <c r="AE79" s="56" t="s">
        <v>303</v>
      </c>
    </row>
    <row r="80" spans="2:31" x14ac:dyDescent="0.35">
      <c r="B80" s="37" t="s">
        <v>244</v>
      </c>
      <c r="C80" s="38">
        <v>6</v>
      </c>
      <c r="D80" s="39">
        <v>43195</v>
      </c>
      <c r="E80" s="37">
        <v>6</v>
      </c>
      <c r="F80" s="37">
        <v>51.24</v>
      </c>
      <c r="G80" s="37">
        <f t="shared" si="261"/>
        <v>5.1240000000000006</v>
      </c>
      <c r="I80" s="37">
        <v>10.78</v>
      </c>
      <c r="J80" s="37">
        <f t="shared" si="263"/>
        <v>1.0779999999999998</v>
      </c>
      <c r="K80" s="37">
        <f t="shared" si="264"/>
        <v>0.53899999999999992</v>
      </c>
      <c r="Q80" s="37">
        <v>26.9</v>
      </c>
      <c r="S80" s="31">
        <v>15.04</v>
      </c>
      <c r="U80" s="37">
        <v>12.23</v>
      </c>
      <c r="W80" s="37">
        <v>15.43</v>
      </c>
      <c r="Y80" s="37">
        <v>17.64</v>
      </c>
    </row>
    <row r="81" spans="2:31" x14ac:dyDescent="0.35">
      <c r="B81" s="37" t="s">
        <v>244</v>
      </c>
      <c r="C81" s="37">
        <v>3402</v>
      </c>
      <c r="D81" s="39">
        <v>43213</v>
      </c>
      <c r="E81" s="37">
        <v>7</v>
      </c>
      <c r="F81" s="37">
        <v>51.54</v>
      </c>
      <c r="G81" s="37">
        <f t="shared" si="261"/>
        <v>5.1539999999999999</v>
      </c>
      <c r="H81" s="37">
        <f t="shared" ref="H81" si="321" xml:space="preserve"> F81-F80</f>
        <v>0.29999999999999716</v>
      </c>
      <c r="I81" s="37">
        <v>11.88</v>
      </c>
      <c r="J81" s="37">
        <f t="shared" si="263"/>
        <v>1.1880000000000002</v>
      </c>
      <c r="K81" s="37">
        <f t="shared" si="264"/>
        <v>0.59400000000000008</v>
      </c>
      <c r="L81" s="37">
        <f t="shared" ref="L81" si="322">I81-I80</f>
        <v>1.1000000000000014</v>
      </c>
      <c r="Q81" s="37">
        <v>28.74</v>
      </c>
      <c r="R81" s="37">
        <f t="shared" ref="R81" si="323">Q81-Q80</f>
        <v>1.8399999999999999</v>
      </c>
      <c r="S81" s="31">
        <v>16.57</v>
      </c>
      <c r="T81" s="44">
        <f t="shared" si="74"/>
        <v>1.5300000000000011</v>
      </c>
      <c r="U81" s="37">
        <v>12.81</v>
      </c>
      <c r="V81" s="37">
        <f t="shared" ref="V81" si="324">U81-U80</f>
        <v>0.58000000000000007</v>
      </c>
      <c r="W81" s="37">
        <v>16.489999999999998</v>
      </c>
      <c r="X81" s="37">
        <f t="shared" ref="X81" si="325">W81-W80</f>
        <v>1.0599999999999987</v>
      </c>
      <c r="Y81" s="44">
        <v>17.71</v>
      </c>
      <c r="Z81" s="37">
        <f t="shared" ref="Z81" si="326">Y81-Y80</f>
        <v>7.0000000000000284E-2</v>
      </c>
      <c r="AA81" s="44">
        <v>4.3899999999999997</v>
      </c>
      <c r="AB81" s="37">
        <f t="shared" ref="AB81" si="327">AA81-AA80</f>
        <v>4.3899999999999997</v>
      </c>
      <c r="AD81" s="37">
        <f t="shared" ref="AD81" si="328">AC81-AC80</f>
        <v>0</v>
      </c>
      <c r="AE81" s="56" t="s">
        <v>299</v>
      </c>
    </row>
    <row r="82" spans="2:31" x14ac:dyDescent="0.35">
      <c r="B82" s="37" t="s">
        <v>281</v>
      </c>
      <c r="C82" s="38">
        <v>8</v>
      </c>
      <c r="D82" s="39">
        <v>43195</v>
      </c>
      <c r="E82" s="37">
        <v>1</v>
      </c>
      <c r="F82" s="37">
        <v>39.15</v>
      </c>
      <c r="G82" s="37">
        <f t="shared" si="261"/>
        <v>3.915</v>
      </c>
      <c r="I82" s="37">
        <v>14.12</v>
      </c>
      <c r="J82" s="37">
        <f t="shared" si="263"/>
        <v>1.4119999999999999</v>
      </c>
      <c r="K82" s="37">
        <f t="shared" si="264"/>
        <v>0.70599999999999996</v>
      </c>
    </row>
    <row r="83" spans="2:31" x14ac:dyDescent="0.35">
      <c r="B83" s="37" t="s">
        <v>281</v>
      </c>
      <c r="C83" s="37">
        <v>3403</v>
      </c>
      <c r="D83" s="39">
        <v>43213</v>
      </c>
      <c r="E83" s="37">
        <v>1</v>
      </c>
      <c r="F83" s="37">
        <v>39.590000000000003</v>
      </c>
      <c r="G83" s="37">
        <f t="shared" si="261"/>
        <v>3.9590000000000005</v>
      </c>
      <c r="H83" s="37">
        <f t="shared" ref="H83" si="329">F83-F82</f>
        <v>0.44000000000000483</v>
      </c>
      <c r="I83" s="37">
        <v>14.23</v>
      </c>
      <c r="J83" s="37">
        <f t="shared" si="263"/>
        <v>1.423</v>
      </c>
      <c r="K83" s="37">
        <f t="shared" si="264"/>
        <v>0.71150000000000002</v>
      </c>
      <c r="L83" s="37">
        <f t="shared" ref="L83" si="330">I83-I82</f>
        <v>0.11000000000000121</v>
      </c>
      <c r="R83" s="44">
        <f t="shared" ref="R83" si="331">Q83-Q82</f>
        <v>0</v>
      </c>
      <c r="T83" s="44">
        <f t="shared" ref="T83" si="332">S83-S82</f>
        <v>0</v>
      </c>
      <c r="V83" s="37">
        <f t="shared" ref="V83" si="333">U83-U82</f>
        <v>0</v>
      </c>
      <c r="X83" s="37">
        <f t="shared" ref="X83" si="334">W83-W82</f>
        <v>0</v>
      </c>
      <c r="Z83" s="37">
        <f t="shared" ref="Z83" si="335">Y83-Y82</f>
        <v>0</v>
      </c>
      <c r="AB83" s="37">
        <f t="shared" ref="AB83" si="336">AA83-AA82</f>
        <v>0</v>
      </c>
      <c r="AD83" s="37">
        <f t="shared" ref="AD83" si="337">AC83-AC82</f>
        <v>0</v>
      </c>
    </row>
    <row r="84" spans="2:31" x14ac:dyDescent="0.35">
      <c r="B84" s="37" t="s">
        <v>287</v>
      </c>
      <c r="C84" s="38">
        <v>11</v>
      </c>
      <c r="D84" s="39">
        <v>43195</v>
      </c>
      <c r="E84" s="37">
        <v>1</v>
      </c>
      <c r="F84" s="37">
        <v>36.03</v>
      </c>
      <c r="G84" s="37">
        <f t="shared" si="261"/>
        <v>3.6030000000000002</v>
      </c>
      <c r="I84" s="37">
        <v>14.22</v>
      </c>
      <c r="J84" s="37">
        <f t="shared" si="263"/>
        <v>1.4220000000000002</v>
      </c>
      <c r="K84" s="37">
        <f t="shared" si="264"/>
        <v>0.71100000000000008</v>
      </c>
    </row>
    <row r="85" spans="2:31" x14ac:dyDescent="0.35">
      <c r="B85" s="37" t="s">
        <v>287</v>
      </c>
      <c r="C85" s="37">
        <v>3405</v>
      </c>
      <c r="D85" s="39">
        <v>43213</v>
      </c>
      <c r="E85" s="37">
        <v>1</v>
      </c>
      <c r="F85" s="37">
        <v>36.51</v>
      </c>
      <c r="G85" s="37">
        <f t="shared" si="261"/>
        <v>3.6509999999999998</v>
      </c>
      <c r="H85" s="37">
        <f t="shared" ref="H85" si="338" xml:space="preserve"> F85-F84</f>
        <v>0.47999999999999687</v>
      </c>
      <c r="I85" s="37">
        <v>15.9</v>
      </c>
      <c r="J85" s="37">
        <f t="shared" si="263"/>
        <v>1.59</v>
      </c>
      <c r="K85" s="37">
        <f t="shared" si="264"/>
        <v>0.79500000000000004</v>
      </c>
      <c r="L85" s="37">
        <f t="shared" ref="L85" si="339">I85-I84</f>
        <v>1.6799999999999997</v>
      </c>
      <c r="R85" s="37">
        <f t="shared" ref="R85" si="340">Q85-Q84</f>
        <v>0</v>
      </c>
      <c r="T85" s="44">
        <f t="shared" ref="T85:T95" si="341">S85-S84</f>
        <v>0</v>
      </c>
      <c r="V85" s="37">
        <f t="shared" ref="V85" si="342">U85-U84</f>
        <v>0</v>
      </c>
      <c r="X85" s="37">
        <f t="shared" ref="X85" si="343">W85-W84</f>
        <v>0</v>
      </c>
      <c r="Z85" s="37">
        <f t="shared" ref="Z85" si="344">Y85-Y84</f>
        <v>0</v>
      </c>
      <c r="AB85" s="37">
        <f t="shared" ref="AB85" si="345">AA85-AA84</f>
        <v>0</v>
      </c>
      <c r="AD85" s="37">
        <f t="shared" ref="AD85" si="346">AC85-AC84</f>
        <v>0</v>
      </c>
    </row>
    <row r="86" spans="2:31" x14ac:dyDescent="0.35">
      <c r="B86" s="37" t="s">
        <v>288</v>
      </c>
      <c r="C86" s="38">
        <v>12</v>
      </c>
      <c r="D86" s="39">
        <v>43195</v>
      </c>
      <c r="E86" s="37">
        <v>3</v>
      </c>
      <c r="F86" s="37">
        <v>44.62</v>
      </c>
      <c r="G86" s="37">
        <f t="shared" si="261"/>
        <v>4.4619999999999997</v>
      </c>
      <c r="I86" s="37">
        <v>15.18</v>
      </c>
      <c r="J86" s="37">
        <f t="shared" si="263"/>
        <v>1.518</v>
      </c>
      <c r="K86" s="37">
        <f t="shared" si="264"/>
        <v>0.75900000000000001</v>
      </c>
      <c r="Q86" s="37">
        <v>16.329999999999998</v>
      </c>
      <c r="S86" s="31">
        <v>4.76</v>
      </c>
      <c r="U86" s="37">
        <v>4.88</v>
      </c>
    </row>
    <row r="87" spans="2:31" x14ac:dyDescent="0.35">
      <c r="B87" s="37" t="s">
        <v>288</v>
      </c>
      <c r="C87" s="37">
        <v>3405</v>
      </c>
      <c r="D87" s="39">
        <v>43213</v>
      </c>
      <c r="E87" s="37">
        <v>3</v>
      </c>
      <c r="F87" s="37">
        <v>46.88</v>
      </c>
      <c r="G87" s="37">
        <f t="shared" si="261"/>
        <v>4.6880000000000006</v>
      </c>
      <c r="H87" s="37">
        <f t="shared" ref="H87" si="347" xml:space="preserve"> F87-F86</f>
        <v>2.2600000000000051</v>
      </c>
      <c r="I87" s="37">
        <v>16.05</v>
      </c>
      <c r="J87" s="37">
        <f t="shared" si="263"/>
        <v>1.605</v>
      </c>
      <c r="K87" s="37">
        <f t="shared" si="264"/>
        <v>0.80249999999999999</v>
      </c>
      <c r="L87" s="37">
        <f t="shared" ref="L87" si="348">I87-I86</f>
        <v>0.87000000000000099</v>
      </c>
      <c r="Q87" s="37">
        <v>17.21</v>
      </c>
      <c r="R87" s="44">
        <f t="shared" ref="R87" si="349">Q87-Q86</f>
        <v>0.88000000000000256</v>
      </c>
      <c r="S87" s="37">
        <v>6.15</v>
      </c>
      <c r="T87" s="44">
        <f t="shared" ref="T87:T97" si="350">S87-S86</f>
        <v>1.3900000000000006</v>
      </c>
      <c r="U87" s="37">
        <v>5.59</v>
      </c>
      <c r="V87" s="37">
        <f t="shared" ref="V87" si="351">U87-U86</f>
        <v>0.71</v>
      </c>
      <c r="X87" s="37">
        <f t="shared" ref="X87" si="352">W87-W86</f>
        <v>0</v>
      </c>
      <c r="Z87" s="37">
        <f t="shared" ref="Z87" si="353">Y87-Y86</f>
        <v>0</v>
      </c>
      <c r="AB87" s="37">
        <f t="shared" ref="AB87" si="354">AA87-AA86</f>
        <v>0</v>
      </c>
      <c r="AD87" s="37">
        <f t="shared" ref="AD87" si="355">AC87-AC86</f>
        <v>0</v>
      </c>
    </row>
    <row r="88" spans="2:31" x14ac:dyDescent="0.35">
      <c r="B88" s="37" t="s">
        <v>275</v>
      </c>
      <c r="C88" s="38">
        <v>4</v>
      </c>
      <c r="D88" s="39">
        <v>43195</v>
      </c>
      <c r="E88" s="37">
        <v>2</v>
      </c>
      <c r="F88" s="37">
        <v>45.45</v>
      </c>
      <c r="G88" s="37">
        <f t="shared" si="261"/>
        <v>4.5449999999999999</v>
      </c>
      <c r="I88" s="37">
        <v>11.73</v>
      </c>
      <c r="J88" s="37">
        <f t="shared" si="263"/>
        <v>1.173</v>
      </c>
      <c r="K88" s="37">
        <f t="shared" si="264"/>
        <v>0.58650000000000002</v>
      </c>
      <c r="Q88" s="37">
        <v>10.14</v>
      </c>
      <c r="S88" s="31">
        <v>5.5</v>
      </c>
    </row>
    <row r="89" spans="2:31" x14ac:dyDescent="0.35">
      <c r="B89" s="37" t="s">
        <v>275</v>
      </c>
      <c r="C89" s="37">
        <v>3401</v>
      </c>
      <c r="D89" s="39">
        <v>43213</v>
      </c>
      <c r="E89" s="37">
        <v>2</v>
      </c>
      <c r="F89" s="37">
        <v>45.97</v>
      </c>
      <c r="G89" s="37">
        <f t="shared" si="261"/>
        <v>4.5969999999999995</v>
      </c>
      <c r="H89" s="37">
        <f t="shared" ref="H89" si="356">F89-F88</f>
        <v>0.51999999999999602</v>
      </c>
      <c r="I89" s="37">
        <v>14.97</v>
      </c>
      <c r="J89" s="37">
        <f t="shared" si="263"/>
        <v>1.4970000000000001</v>
      </c>
      <c r="K89" s="37">
        <f t="shared" si="264"/>
        <v>0.74850000000000005</v>
      </c>
      <c r="L89" s="37">
        <f t="shared" ref="L89" si="357">I89-I88</f>
        <v>3.24</v>
      </c>
      <c r="Q89" s="37">
        <v>10.59</v>
      </c>
      <c r="R89" s="37">
        <f t="shared" ref="R89" si="358">Q89-Q88</f>
        <v>0.44999999999999929</v>
      </c>
      <c r="S89" s="31">
        <v>6.24</v>
      </c>
      <c r="T89" s="44">
        <f t="shared" ref="T89" si="359">S89-S88</f>
        <v>0.74000000000000021</v>
      </c>
      <c r="V89" s="37">
        <f t="shared" ref="V89" si="360">U89-U88</f>
        <v>0</v>
      </c>
      <c r="X89" s="37">
        <f t="shared" ref="X89" si="361">W89-W88</f>
        <v>0</v>
      </c>
      <c r="Z89" s="37">
        <f t="shared" ref="Z89" si="362">Y89-Y88</f>
        <v>0</v>
      </c>
      <c r="AB89" s="37">
        <f t="shared" ref="AB89" si="363">AA89-AA88</f>
        <v>0</v>
      </c>
      <c r="AD89" s="37">
        <f t="shared" ref="AD89" si="364">AC89-AC88</f>
        <v>0</v>
      </c>
    </row>
    <row r="90" spans="2:31" x14ac:dyDescent="0.35">
      <c r="B90" s="37" t="s">
        <v>271</v>
      </c>
      <c r="C90" s="38">
        <v>12</v>
      </c>
      <c r="D90" s="39">
        <v>43195</v>
      </c>
      <c r="E90" s="37">
        <v>1</v>
      </c>
      <c r="F90" s="37">
        <v>42.67</v>
      </c>
      <c r="G90" s="37">
        <f t="shared" si="261"/>
        <v>4.2670000000000003</v>
      </c>
      <c r="I90" s="37">
        <v>13.22</v>
      </c>
      <c r="J90" s="37">
        <f t="shared" si="263"/>
        <v>1.3220000000000001</v>
      </c>
      <c r="K90" s="37">
        <f t="shared" si="264"/>
        <v>0.66100000000000003</v>
      </c>
    </row>
    <row r="91" spans="2:31" x14ac:dyDescent="0.35">
      <c r="B91" s="37" t="s">
        <v>271</v>
      </c>
      <c r="C91" s="37">
        <v>3405</v>
      </c>
      <c r="D91" s="39">
        <v>43213</v>
      </c>
      <c r="E91" s="37">
        <v>1</v>
      </c>
      <c r="F91" s="37">
        <v>42.76</v>
      </c>
      <c r="G91" s="37">
        <f t="shared" si="261"/>
        <v>4.2759999999999998</v>
      </c>
      <c r="H91" s="37">
        <f t="shared" ref="H91" si="365" xml:space="preserve"> F91-F90</f>
        <v>8.9999999999996305E-2</v>
      </c>
      <c r="I91" s="37">
        <v>14.48</v>
      </c>
      <c r="J91" s="37">
        <f t="shared" si="263"/>
        <v>1.448</v>
      </c>
      <c r="K91" s="37">
        <f t="shared" si="264"/>
        <v>0.72399999999999998</v>
      </c>
      <c r="L91" s="37">
        <f t="shared" ref="L91" si="366">I91-I90</f>
        <v>1.2599999999999998</v>
      </c>
      <c r="R91" s="44">
        <f t="shared" ref="R91" si="367">Q91-Q90</f>
        <v>0</v>
      </c>
      <c r="T91" s="44">
        <f t="shared" ref="T91" si="368">S91-S90</f>
        <v>0</v>
      </c>
      <c r="V91" s="37">
        <f t="shared" ref="V91" si="369">U91-U90</f>
        <v>0</v>
      </c>
      <c r="X91" s="37">
        <f t="shared" ref="X91" si="370">W91-W90</f>
        <v>0</v>
      </c>
      <c r="Z91" s="37">
        <f t="shared" ref="Z91" si="371">Y91-Y90</f>
        <v>0</v>
      </c>
      <c r="AB91" s="37">
        <f t="shared" ref="AB91" si="372">AA91-AA90</f>
        <v>0</v>
      </c>
      <c r="AD91" s="37">
        <f t="shared" ref="AD91" si="373">AC91-AC90</f>
        <v>0</v>
      </c>
    </row>
    <row r="92" spans="2:31" x14ac:dyDescent="0.35">
      <c r="B92" s="37" t="s">
        <v>265</v>
      </c>
      <c r="C92" s="38">
        <v>7</v>
      </c>
      <c r="D92" s="39">
        <v>43195</v>
      </c>
      <c r="E92" s="37">
        <v>1</v>
      </c>
      <c r="F92" s="37">
        <v>36.04</v>
      </c>
      <c r="G92" s="37">
        <f t="shared" si="261"/>
        <v>3.6040000000000001</v>
      </c>
      <c r="I92" s="37">
        <v>13.8</v>
      </c>
      <c r="J92" s="37">
        <f t="shared" si="263"/>
        <v>1.3800000000000001</v>
      </c>
      <c r="K92" s="37">
        <f t="shared" si="264"/>
        <v>0.69000000000000006</v>
      </c>
    </row>
    <row r="93" spans="2:31" x14ac:dyDescent="0.35">
      <c r="B93" s="37" t="s">
        <v>265</v>
      </c>
      <c r="C93" s="37">
        <v>3403</v>
      </c>
      <c r="D93" s="39">
        <v>43213</v>
      </c>
      <c r="E93" s="37">
        <v>1</v>
      </c>
      <c r="F93" s="37">
        <v>38.54</v>
      </c>
      <c r="G93" s="37">
        <f t="shared" si="261"/>
        <v>3.8540000000000001</v>
      </c>
      <c r="H93" s="37">
        <f t="shared" ref="H93" si="374" xml:space="preserve"> F93-F92</f>
        <v>2.5</v>
      </c>
      <c r="I93" s="37">
        <v>15.62</v>
      </c>
      <c r="J93" s="37">
        <f t="shared" si="263"/>
        <v>1.5619999999999998</v>
      </c>
      <c r="K93" s="37">
        <f t="shared" si="264"/>
        <v>0.78099999999999992</v>
      </c>
      <c r="L93" s="37">
        <f t="shared" ref="L93" si="375">I93-I92</f>
        <v>1.8199999999999985</v>
      </c>
      <c r="R93" s="37">
        <f t="shared" ref="R93" si="376">Q93-Q92</f>
        <v>0</v>
      </c>
      <c r="T93" s="44">
        <f t="shared" ref="T93" si="377">S93-S92</f>
        <v>0</v>
      </c>
      <c r="V93" s="37">
        <f t="shared" ref="V93" si="378">U93-U92</f>
        <v>0</v>
      </c>
      <c r="X93" s="37">
        <f t="shared" ref="X93" si="379">W93-W92</f>
        <v>0</v>
      </c>
      <c r="Z93" s="37">
        <f t="shared" ref="Z93" si="380">Y93-Y92</f>
        <v>0</v>
      </c>
      <c r="AB93" s="37">
        <f t="shared" ref="AB93" si="381">AA93-AA92</f>
        <v>0</v>
      </c>
      <c r="AD93" s="37">
        <f t="shared" ref="AD93" si="382">AC93-AC92</f>
        <v>0</v>
      </c>
    </row>
    <row r="94" spans="2:31" x14ac:dyDescent="0.35">
      <c r="B94" s="37" t="s">
        <v>269</v>
      </c>
      <c r="C94" s="38">
        <v>11</v>
      </c>
      <c r="D94" s="39">
        <v>43195</v>
      </c>
      <c r="E94" s="37">
        <v>7</v>
      </c>
      <c r="F94" s="37">
        <v>41.62</v>
      </c>
      <c r="G94" s="37">
        <f t="shared" si="261"/>
        <v>4.1619999999999999</v>
      </c>
      <c r="I94" s="37">
        <v>14.57</v>
      </c>
      <c r="J94" s="37">
        <f t="shared" si="263"/>
        <v>1.4570000000000001</v>
      </c>
      <c r="K94" s="37">
        <f t="shared" si="264"/>
        <v>0.72850000000000004</v>
      </c>
      <c r="Q94" s="37">
        <v>11.58</v>
      </c>
      <c r="S94" s="31">
        <v>9.1300000000000008</v>
      </c>
      <c r="U94" s="37">
        <v>7.99</v>
      </c>
      <c r="W94" s="37">
        <v>8.85</v>
      </c>
      <c r="Y94" s="37">
        <v>8.67</v>
      </c>
      <c r="AA94" s="37">
        <v>8.65</v>
      </c>
      <c r="AC94" s="37">
        <v>19.78</v>
      </c>
    </row>
    <row r="95" spans="2:31" x14ac:dyDescent="0.35">
      <c r="B95" s="37" t="s">
        <v>269</v>
      </c>
      <c r="C95" s="37">
        <v>3404</v>
      </c>
      <c r="D95" s="39">
        <v>43213</v>
      </c>
      <c r="E95" s="37">
        <v>7</v>
      </c>
      <c r="F95" s="37">
        <v>44.29</v>
      </c>
      <c r="G95" s="37">
        <f t="shared" si="261"/>
        <v>4.4290000000000003</v>
      </c>
      <c r="H95" s="37">
        <f t="shared" ref="H95" si="383">F95-F94</f>
        <v>2.6700000000000017</v>
      </c>
      <c r="I95" s="37">
        <v>16.04</v>
      </c>
      <c r="J95" s="37">
        <f t="shared" si="263"/>
        <v>1.6039999999999999</v>
      </c>
      <c r="K95" s="37">
        <f t="shared" si="264"/>
        <v>0.80199999999999994</v>
      </c>
      <c r="L95" s="37">
        <f t="shared" ref="L95" si="384">I95-I94</f>
        <v>1.4699999999999989</v>
      </c>
      <c r="Q95" s="37">
        <v>12.97</v>
      </c>
      <c r="R95" s="44">
        <f t="shared" ref="R95" si="385">Q95-Q94</f>
        <v>1.3900000000000006</v>
      </c>
      <c r="S95" s="37">
        <v>9.51</v>
      </c>
      <c r="T95" s="44">
        <f t="shared" si="341"/>
        <v>0.37999999999999901</v>
      </c>
      <c r="U95" s="44">
        <v>7.9</v>
      </c>
      <c r="V95" s="37">
        <f t="shared" ref="V95" si="386">U95-U94</f>
        <v>-8.9999999999999858E-2</v>
      </c>
      <c r="W95" s="44">
        <v>9.1999999999999993</v>
      </c>
      <c r="X95" s="37">
        <f t="shared" ref="X95" si="387">W95-W94</f>
        <v>0.34999999999999964</v>
      </c>
      <c r="Y95" s="44">
        <v>8.4</v>
      </c>
      <c r="Z95" s="37">
        <f t="shared" ref="Z95" si="388">Y95-Y94</f>
        <v>-0.26999999999999957</v>
      </c>
      <c r="AA95" s="44">
        <v>9.92</v>
      </c>
      <c r="AB95" s="37">
        <f t="shared" ref="AB95" si="389">AA95-AA94</f>
        <v>1.2699999999999996</v>
      </c>
      <c r="AC95" s="44">
        <v>20.399999999999999</v>
      </c>
      <c r="AD95" s="37">
        <f t="shared" ref="AD95" si="390">AC95-AC94</f>
        <v>0.61999999999999744</v>
      </c>
    </row>
    <row r="96" spans="2:31" x14ac:dyDescent="0.35">
      <c r="B96" s="37" t="s">
        <v>268</v>
      </c>
      <c r="C96" s="38">
        <v>10</v>
      </c>
      <c r="D96" s="39">
        <v>43195</v>
      </c>
      <c r="E96" s="37">
        <v>1</v>
      </c>
      <c r="F96" s="37">
        <v>35.58</v>
      </c>
      <c r="G96" s="37">
        <f t="shared" si="261"/>
        <v>3.5579999999999998</v>
      </c>
      <c r="I96" s="37">
        <v>11.51</v>
      </c>
      <c r="J96" s="37">
        <f t="shared" si="263"/>
        <v>1.151</v>
      </c>
      <c r="K96" s="37">
        <f t="shared" si="264"/>
        <v>0.57550000000000001</v>
      </c>
    </row>
    <row r="97" spans="2:30" x14ac:dyDescent="0.35">
      <c r="B97" s="37" t="s">
        <v>268</v>
      </c>
      <c r="C97" s="37">
        <v>3405</v>
      </c>
      <c r="D97" s="39">
        <v>43213</v>
      </c>
      <c r="E97" s="37">
        <v>1</v>
      </c>
      <c r="F97" s="37">
        <v>36.92</v>
      </c>
      <c r="G97" s="37">
        <f t="shared" si="261"/>
        <v>3.6920000000000002</v>
      </c>
      <c r="H97" s="37">
        <f t="shared" ref="H97" si="391" xml:space="preserve"> F97-F96</f>
        <v>1.3400000000000034</v>
      </c>
      <c r="I97" s="37">
        <v>14.57</v>
      </c>
      <c r="J97" s="37">
        <f t="shared" si="263"/>
        <v>1.4570000000000001</v>
      </c>
      <c r="K97" s="37">
        <f t="shared" si="264"/>
        <v>0.72850000000000004</v>
      </c>
      <c r="L97" s="37">
        <f t="shared" ref="L97" si="392">I97-I96</f>
        <v>3.0600000000000005</v>
      </c>
      <c r="R97" s="37">
        <f t="shared" ref="R97" si="393">Q97-Q96</f>
        <v>0</v>
      </c>
      <c r="T97" s="44">
        <f t="shared" si="350"/>
        <v>0</v>
      </c>
      <c r="V97" s="37">
        <f t="shared" ref="V97" si="394">U97-U96</f>
        <v>0</v>
      </c>
      <c r="X97" s="37">
        <f t="shared" ref="X97" si="395">W97-W96</f>
        <v>0</v>
      </c>
      <c r="Z97" s="37">
        <f t="shared" ref="Z97" si="396">Y97-Y96</f>
        <v>0</v>
      </c>
      <c r="AB97" s="37">
        <f t="shared" ref="AB97" si="397">AA97-AA96</f>
        <v>0</v>
      </c>
      <c r="AD97" s="37">
        <f t="shared" ref="AD97" si="398">AC97-AC96</f>
        <v>0</v>
      </c>
    </row>
  </sheetData>
  <sortState xmlns:xlrd2="http://schemas.microsoft.com/office/spreadsheetml/2017/richdata2" ref="B2:Q99">
    <sortCondition ref="B1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97"/>
  <sheetViews>
    <sheetView workbookViewId="0">
      <pane ySplit="1" topLeftCell="A41" activePane="bottomLeft" state="frozen"/>
      <selection pane="bottomLeft" activeCell="G11" sqref="G11"/>
    </sheetView>
  </sheetViews>
  <sheetFormatPr defaultColWidth="8.90625" defaultRowHeight="14.5" x14ac:dyDescent="0.35"/>
  <cols>
    <col min="1" max="3" width="10" style="37" customWidth="1"/>
    <col min="4" max="4" width="13.1796875" style="67" customWidth="1"/>
    <col min="5" max="5" width="13.1796875" style="37" customWidth="1"/>
    <col min="6" max="13" width="8.90625" style="37"/>
    <col min="14" max="14" width="23.81640625" style="37" customWidth="1"/>
    <col min="15" max="15" width="13.36328125" style="37" customWidth="1"/>
    <col min="16" max="16" width="8.7265625"/>
    <col min="17" max="17" width="15" style="37" customWidth="1"/>
    <col min="18" max="18" width="8.90625" style="37"/>
    <col min="19" max="19" width="45" style="37" customWidth="1"/>
    <col min="20" max="16384" width="8.90625" style="37"/>
  </cols>
  <sheetData>
    <row r="1" spans="1:19" x14ac:dyDescent="0.35">
      <c r="A1" s="57" t="s">
        <v>290</v>
      </c>
      <c r="B1" s="57" t="s">
        <v>291</v>
      </c>
      <c r="C1" s="57" t="s">
        <v>23</v>
      </c>
      <c r="D1" s="58" t="s">
        <v>425</v>
      </c>
      <c r="E1" s="62" t="s">
        <v>412</v>
      </c>
      <c r="F1" s="62" t="s">
        <v>413</v>
      </c>
      <c r="G1" s="62" t="s">
        <v>418</v>
      </c>
      <c r="H1" s="62" t="s">
        <v>417</v>
      </c>
      <c r="I1" s="62" t="s">
        <v>409</v>
      </c>
      <c r="J1" s="62" t="s">
        <v>414</v>
      </c>
      <c r="K1" s="62" t="s">
        <v>415</v>
      </c>
      <c r="L1" s="62" t="s">
        <v>419</v>
      </c>
      <c r="M1" s="62" t="s">
        <v>416</v>
      </c>
      <c r="N1" s="62" t="s">
        <v>420</v>
      </c>
      <c r="O1" s="62" t="s">
        <v>421</v>
      </c>
      <c r="P1" s="66" t="s">
        <v>422</v>
      </c>
      <c r="Q1" s="37" t="s">
        <v>423</v>
      </c>
      <c r="S1" s="37" t="s">
        <v>411</v>
      </c>
    </row>
    <row r="2" spans="1:19" x14ac:dyDescent="0.35">
      <c r="A2" s="37" t="s">
        <v>233</v>
      </c>
      <c r="B2" s="38">
        <v>11</v>
      </c>
      <c r="C2" s="39">
        <v>43195</v>
      </c>
      <c r="D2" s="67">
        <v>0</v>
      </c>
      <c r="P2" s="66"/>
    </row>
    <row r="3" spans="1:19" x14ac:dyDescent="0.35">
      <c r="A3" s="37" t="s">
        <v>233</v>
      </c>
      <c r="B3" s="37">
        <v>3405</v>
      </c>
      <c r="C3" s="39">
        <v>43213</v>
      </c>
      <c r="D3" s="67">
        <v>1</v>
      </c>
      <c r="P3" s="66"/>
    </row>
    <row r="4" spans="1:19" x14ac:dyDescent="0.35">
      <c r="A4" s="37" t="s">
        <v>226</v>
      </c>
      <c r="B4" s="38">
        <v>6</v>
      </c>
      <c r="C4" s="39">
        <v>43195</v>
      </c>
      <c r="D4" s="67">
        <v>0</v>
      </c>
      <c r="P4" s="66"/>
    </row>
    <row r="5" spans="1:19" x14ac:dyDescent="0.35">
      <c r="A5" s="37" t="s">
        <v>226</v>
      </c>
      <c r="B5" s="37">
        <v>3402</v>
      </c>
      <c r="C5" s="39">
        <v>43213</v>
      </c>
      <c r="D5" s="67">
        <v>1</v>
      </c>
      <c r="P5" s="66"/>
    </row>
    <row r="6" spans="1:19" x14ac:dyDescent="0.35">
      <c r="A6" s="37" t="s">
        <v>216</v>
      </c>
      <c r="B6" s="38">
        <v>2</v>
      </c>
      <c r="C6" s="39">
        <v>43195</v>
      </c>
      <c r="D6" s="67">
        <v>0</v>
      </c>
      <c r="P6" s="66"/>
    </row>
    <row r="7" spans="1:19" x14ac:dyDescent="0.35">
      <c r="A7" s="37" t="s">
        <v>216</v>
      </c>
      <c r="B7" s="37">
        <v>3406</v>
      </c>
      <c r="C7" s="39">
        <v>43213</v>
      </c>
      <c r="D7" s="67">
        <v>1</v>
      </c>
      <c r="P7" s="66"/>
    </row>
    <row r="8" spans="1:19" x14ac:dyDescent="0.35">
      <c r="A8" s="37" t="s">
        <v>227</v>
      </c>
      <c r="B8" s="38">
        <v>7</v>
      </c>
      <c r="C8" s="39">
        <v>43195</v>
      </c>
      <c r="D8" s="67">
        <v>0</v>
      </c>
      <c r="P8" s="66"/>
    </row>
    <row r="9" spans="1:19" x14ac:dyDescent="0.35">
      <c r="A9" s="37" t="s">
        <v>227</v>
      </c>
      <c r="B9" s="37">
        <v>3403</v>
      </c>
      <c r="C9" s="39">
        <v>43213</v>
      </c>
      <c r="D9" s="67">
        <v>1</v>
      </c>
      <c r="P9" s="66"/>
    </row>
    <row r="10" spans="1:19" x14ac:dyDescent="0.35">
      <c r="A10" s="37" t="s">
        <v>252</v>
      </c>
      <c r="B10" s="38">
        <v>11</v>
      </c>
      <c r="C10" s="39">
        <v>43195</v>
      </c>
      <c r="D10" s="67">
        <v>0</v>
      </c>
      <c r="P10" s="66"/>
    </row>
    <row r="11" spans="1:19" x14ac:dyDescent="0.35">
      <c r="A11" s="37" t="s">
        <v>252</v>
      </c>
      <c r="B11" s="37">
        <v>3405</v>
      </c>
      <c r="C11" s="39">
        <v>43213</v>
      </c>
      <c r="D11" s="67">
        <v>1</v>
      </c>
      <c r="P11" s="66"/>
    </row>
    <row r="12" spans="1:19" x14ac:dyDescent="0.35">
      <c r="A12" s="37" t="s">
        <v>247</v>
      </c>
      <c r="B12" s="38">
        <v>8</v>
      </c>
      <c r="C12" s="39">
        <v>43195</v>
      </c>
      <c r="D12" s="67">
        <v>0</v>
      </c>
      <c r="P12" s="66"/>
    </row>
    <row r="13" spans="1:19" x14ac:dyDescent="0.35">
      <c r="A13" s="37" t="s">
        <v>247</v>
      </c>
      <c r="B13" s="37">
        <v>3403</v>
      </c>
      <c r="C13" s="39">
        <v>43213</v>
      </c>
      <c r="D13" s="67">
        <v>1</v>
      </c>
      <c r="P13" s="66"/>
    </row>
    <row r="14" spans="1:19" x14ac:dyDescent="0.35">
      <c r="A14" s="37" t="s">
        <v>243</v>
      </c>
      <c r="B14" s="38">
        <v>5</v>
      </c>
      <c r="C14" s="39">
        <v>43195</v>
      </c>
      <c r="D14" s="67">
        <v>0</v>
      </c>
      <c r="P14" s="66"/>
    </row>
    <row r="15" spans="1:19" x14ac:dyDescent="0.35">
      <c r="A15" s="37" t="s">
        <v>243</v>
      </c>
      <c r="B15" s="37">
        <v>3402</v>
      </c>
      <c r="C15" s="39">
        <v>43213</v>
      </c>
      <c r="D15" s="67">
        <v>1</v>
      </c>
      <c r="P15" s="66"/>
    </row>
    <row r="16" spans="1:19" x14ac:dyDescent="0.35">
      <c r="A16" s="37" t="s">
        <v>248</v>
      </c>
      <c r="B16" s="38">
        <v>9</v>
      </c>
      <c r="C16" s="39">
        <v>43195</v>
      </c>
      <c r="D16" s="67">
        <v>0</v>
      </c>
      <c r="P16" s="66"/>
    </row>
    <row r="17" spans="1:17" x14ac:dyDescent="0.35">
      <c r="A17" s="37" t="s">
        <v>248</v>
      </c>
      <c r="B17" s="37">
        <v>3404</v>
      </c>
      <c r="C17" s="39">
        <v>43213</v>
      </c>
      <c r="D17" s="67">
        <v>1</v>
      </c>
      <c r="P17" s="66"/>
    </row>
    <row r="18" spans="1:17" x14ac:dyDescent="0.35">
      <c r="A18" s="37" t="s">
        <v>274</v>
      </c>
      <c r="B18" s="38">
        <v>3</v>
      </c>
      <c r="C18" s="39">
        <v>43195</v>
      </c>
      <c r="D18" s="67">
        <v>0</v>
      </c>
      <c r="P18" s="66"/>
    </row>
    <row r="19" spans="1:17" x14ac:dyDescent="0.35">
      <c r="A19" s="37" t="s">
        <v>274</v>
      </c>
      <c r="B19" s="37">
        <v>3401</v>
      </c>
      <c r="C19" s="39">
        <v>43213</v>
      </c>
      <c r="D19" s="67">
        <v>1</v>
      </c>
      <c r="P19" s="66"/>
    </row>
    <row r="20" spans="1:17" x14ac:dyDescent="0.35">
      <c r="A20" s="37" t="s">
        <v>272</v>
      </c>
      <c r="B20" s="38">
        <v>1</v>
      </c>
      <c r="C20" s="39">
        <v>43195</v>
      </c>
      <c r="D20" s="67">
        <v>0</v>
      </c>
      <c r="P20" s="66"/>
    </row>
    <row r="21" spans="1:17" x14ac:dyDescent="0.35">
      <c r="A21" s="37" t="s">
        <v>272</v>
      </c>
      <c r="B21" s="37">
        <v>3406</v>
      </c>
      <c r="C21" s="39">
        <v>43213</v>
      </c>
      <c r="D21" s="67">
        <v>1</v>
      </c>
      <c r="P21" s="66"/>
    </row>
    <row r="22" spans="1:17" x14ac:dyDescent="0.35">
      <c r="A22" s="37" t="s">
        <v>278</v>
      </c>
      <c r="B22" s="38">
        <v>6</v>
      </c>
      <c r="C22" s="39">
        <v>43195</v>
      </c>
      <c r="D22" s="67">
        <v>0</v>
      </c>
      <c r="P22" s="66"/>
    </row>
    <row r="23" spans="1:17" x14ac:dyDescent="0.35">
      <c r="A23" s="37" t="s">
        <v>278</v>
      </c>
      <c r="B23" s="37">
        <v>3402</v>
      </c>
      <c r="C23" s="39">
        <v>43213</v>
      </c>
      <c r="D23" s="67">
        <v>1</v>
      </c>
      <c r="P23" s="66"/>
    </row>
    <row r="24" spans="1:17" x14ac:dyDescent="0.35">
      <c r="A24" s="37" t="s">
        <v>280</v>
      </c>
      <c r="B24" s="38">
        <v>7</v>
      </c>
      <c r="C24" s="39">
        <v>43195</v>
      </c>
      <c r="D24" s="67">
        <v>0</v>
      </c>
      <c r="P24" s="66"/>
    </row>
    <row r="25" spans="1:17" x14ac:dyDescent="0.35">
      <c r="A25" s="37" t="s">
        <v>280</v>
      </c>
      <c r="B25" s="37">
        <v>3403</v>
      </c>
      <c r="C25" s="39">
        <v>43213</v>
      </c>
      <c r="D25" s="67">
        <v>1</v>
      </c>
      <c r="P25" s="66"/>
    </row>
    <row r="26" spans="1:17" x14ac:dyDescent="0.35">
      <c r="A26" s="37" t="s">
        <v>266</v>
      </c>
      <c r="B26" s="38">
        <v>8</v>
      </c>
      <c r="C26" s="39">
        <v>43195</v>
      </c>
      <c r="D26" s="67">
        <v>0</v>
      </c>
      <c r="E26" s="37">
        <v>1.964</v>
      </c>
      <c r="F26" s="37">
        <v>1.9330000000000001</v>
      </c>
      <c r="G26" s="37">
        <v>1.8120000000000001</v>
      </c>
      <c r="H26" s="37">
        <f>AVERAGE(E26:G26)</f>
        <v>1.9030000000000002</v>
      </c>
      <c r="I26" s="37">
        <f>H26/2</f>
        <v>0.95150000000000012</v>
      </c>
      <c r="J26" s="37">
        <v>5.9669999999999996</v>
      </c>
      <c r="K26" s="37">
        <v>5.7039999999999997</v>
      </c>
      <c r="L26" s="37">
        <v>5.1390000000000002</v>
      </c>
      <c r="M26" s="37">
        <f>AVERAGE(J26:L26)</f>
        <v>5.6033333333333326</v>
      </c>
      <c r="N26" s="37">
        <f>PI()*H26</f>
        <v>5.9784508197813775</v>
      </c>
      <c r="O26" s="37">
        <f>N26*M26</f>
        <v>33.499252760174983</v>
      </c>
      <c r="P26" s="66"/>
      <c r="Q26" s="37">
        <v>33.499252760174983</v>
      </c>
    </row>
    <row r="27" spans="1:17" x14ac:dyDescent="0.35">
      <c r="A27" s="37" t="s">
        <v>266</v>
      </c>
      <c r="B27" s="37">
        <v>3403</v>
      </c>
      <c r="C27" s="39">
        <v>43213</v>
      </c>
      <c r="D27" s="67">
        <v>1</v>
      </c>
      <c r="P27" s="66"/>
    </row>
    <row r="28" spans="1:17" x14ac:dyDescent="0.35">
      <c r="A28" s="37" t="s">
        <v>263</v>
      </c>
      <c r="B28" s="38">
        <v>5</v>
      </c>
      <c r="C28" s="39">
        <v>43195</v>
      </c>
      <c r="D28" s="67">
        <v>0</v>
      </c>
      <c r="P28" s="66"/>
    </row>
    <row r="29" spans="1:17" x14ac:dyDescent="0.35">
      <c r="A29" s="37" t="s">
        <v>263</v>
      </c>
      <c r="B29" s="37">
        <v>3402</v>
      </c>
      <c r="C29" s="39">
        <v>43213</v>
      </c>
      <c r="D29" s="67">
        <v>1</v>
      </c>
      <c r="P29" s="66"/>
    </row>
    <row r="30" spans="1:17" x14ac:dyDescent="0.35">
      <c r="A30" s="37" t="s">
        <v>260</v>
      </c>
      <c r="B30" s="38">
        <v>3</v>
      </c>
      <c r="C30" s="39">
        <v>43195</v>
      </c>
      <c r="D30" s="67">
        <v>0</v>
      </c>
      <c r="P30" s="66"/>
    </row>
    <row r="31" spans="1:17" x14ac:dyDescent="0.35">
      <c r="A31" s="37" t="s">
        <v>260</v>
      </c>
      <c r="B31" s="37">
        <v>3401</v>
      </c>
      <c r="C31" s="39">
        <v>43213</v>
      </c>
      <c r="D31" s="67">
        <v>1</v>
      </c>
      <c r="P31" s="66"/>
    </row>
    <row r="32" spans="1:17" x14ac:dyDescent="0.35">
      <c r="A32" s="37" t="s">
        <v>264</v>
      </c>
      <c r="B32" s="38">
        <v>6</v>
      </c>
      <c r="C32" s="39">
        <v>43195</v>
      </c>
      <c r="D32" s="67">
        <v>0</v>
      </c>
      <c r="P32" s="66"/>
    </row>
    <row r="33" spans="1:16" x14ac:dyDescent="0.35">
      <c r="A33" s="37" t="s">
        <v>264</v>
      </c>
      <c r="B33" s="37">
        <v>3402</v>
      </c>
      <c r="C33" s="39">
        <v>43213</v>
      </c>
      <c r="D33" s="67">
        <v>1</v>
      </c>
      <c r="P33" s="66"/>
    </row>
    <row r="34" spans="1:16" x14ac:dyDescent="0.35">
      <c r="A34" s="37" t="s">
        <v>236</v>
      </c>
      <c r="B34" s="38">
        <v>12</v>
      </c>
      <c r="C34" s="39">
        <v>43195</v>
      </c>
      <c r="D34" s="67">
        <v>0</v>
      </c>
      <c r="P34" s="66"/>
    </row>
    <row r="35" spans="1:16" x14ac:dyDescent="0.35">
      <c r="A35" s="37" t="s">
        <v>236</v>
      </c>
      <c r="B35" s="37">
        <v>3405</v>
      </c>
      <c r="C35" s="39">
        <v>43213</v>
      </c>
      <c r="D35" s="67">
        <v>1</v>
      </c>
      <c r="P35" s="66"/>
    </row>
    <row r="36" spans="1:16" x14ac:dyDescent="0.35">
      <c r="A36" s="37" t="s">
        <v>219</v>
      </c>
      <c r="B36" s="38">
        <v>3</v>
      </c>
      <c r="C36" s="39">
        <v>43195</v>
      </c>
      <c r="D36" s="67">
        <v>0</v>
      </c>
      <c r="P36" s="66"/>
    </row>
    <row r="37" spans="1:16" x14ac:dyDescent="0.35">
      <c r="A37" s="37" t="s">
        <v>219</v>
      </c>
      <c r="B37" s="37">
        <v>3401</v>
      </c>
      <c r="C37" s="39">
        <v>43213</v>
      </c>
      <c r="D37" s="67">
        <v>1</v>
      </c>
      <c r="P37" s="66"/>
    </row>
    <row r="38" spans="1:16" x14ac:dyDescent="0.35">
      <c r="A38" s="37" t="s">
        <v>221</v>
      </c>
      <c r="B38" s="38">
        <v>4</v>
      </c>
      <c r="C38" s="39">
        <v>43195</v>
      </c>
      <c r="D38" s="67">
        <v>0</v>
      </c>
      <c r="P38" s="66"/>
    </row>
    <row r="39" spans="1:16" x14ac:dyDescent="0.35">
      <c r="A39" s="37" t="s">
        <v>221</v>
      </c>
      <c r="B39" s="37">
        <v>3401</v>
      </c>
      <c r="C39" s="39">
        <v>43213</v>
      </c>
      <c r="D39" s="67">
        <v>1</v>
      </c>
      <c r="P39" s="66"/>
    </row>
    <row r="40" spans="1:16" x14ac:dyDescent="0.35">
      <c r="A40" s="37" t="s">
        <v>223</v>
      </c>
      <c r="B40" s="38">
        <v>5</v>
      </c>
      <c r="C40" s="39">
        <v>43195</v>
      </c>
      <c r="D40" s="67">
        <v>0</v>
      </c>
      <c r="P40" s="66"/>
    </row>
    <row r="41" spans="1:16" x14ac:dyDescent="0.35">
      <c r="A41" s="37" t="s">
        <v>223</v>
      </c>
      <c r="B41" s="37">
        <v>3402</v>
      </c>
      <c r="C41" s="39">
        <v>43213</v>
      </c>
      <c r="D41" s="67">
        <v>1</v>
      </c>
      <c r="P41" s="66"/>
    </row>
    <row r="42" spans="1:16" x14ac:dyDescent="0.35">
      <c r="A42" s="37" t="s">
        <v>246</v>
      </c>
      <c r="B42" s="38">
        <v>7</v>
      </c>
      <c r="C42" s="39">
        <v>43195</v>
      </c>
      <c r="D42" s="67">
        <v>0</v>
      </c>
      <c r="P42" s="66"/>
    </row>
    <row r="43" spans="1:16" x14ac:dyDescent="0.35">
      <c r="A43" s="37" t="s">
        <v>246</v>
      </c>
      <c r="B43" s="37">
        <v>3403</v>
      </c>
      <c r="C43" s="39">
        <v>43213</v>
      </c>
      <c r="D43" s="67">
        <v>1</v>
      </c>
      <c r="P43" s="66"/>
    </row>
    <row r="44" spans="1:16" x14ac:dyDescent="0.35">
      <c r="A44" s="37" t="s">
        <v>240</v>
      </c>
      <c r="B44" s="38">
        <v>3</v>
      </c>
      <c r="C44" s="39">
        <v>43195</v>
      </c>
      <c r="D44" s="67">
        <v>0</v>
      </c>
      <c r="P44" s="66"/>
    </row>
    <row r="45" spans="1:16" x14ac:dyDescent="0.35">
      <c r="A45" s="37" t="s">
        <v>240</v>
      </c>
      <c r="B45" s="37">
        <v>3401</v>
      </c>
      <c r="C45" s="39">
        <v>43213</v>
      </c>
      <c r="D45" s="67">
        <v>1</v>
      </c>
      <c r="P45" s="66"/>
    </row>
    <row r="46" spans="1:16" x14ac:dyDescent="0.35">
      <c r="A46" s="37" t="s">
        <v>237</v>
      </c>
      <c r="B46" s="38">
        <v>1</v>
      </c>
      <c r="C46" s="39">
        <v>43195</v>
      </c>
      <c r="D46" s="67">
        <v>0</v>
      </c>
      <c r="P46" s="66"/>
    </row>
    <row r="47" spans="1:16" x14ac:dyDescent="0.35">
      <c r="A47" s="37" t="s">
        <v>237</v>
      </c>
      <c r="B47" s="37">
        <v>3406</v>
      </c>
      <c r="C47" s="39">
        <v>43213</v>
      </c>
      <c r="D47" s="67">
        <v>1</v>
      </c>
      <c r="P47" s="66"/>
    </row>
    <row r="48" spans="1:16" x14ac:dyDescent="0.35">
      <c r="A48" s="37" t="s">
        <v>241</v>
      </c>
      <c r="B48" s="38">
        <v>4</v>
      </c>
      <c r="C48" s="39">
        <v>43195</v>
      </c>
      <c r="D48" s="67">
        <v>0</v>
      </c>
      <c r="P48" s="66"/>
    </row>
    <row r="49" spans="1:16" x14ac:dyDescent="0.35">
      <c r="A49" s="37" t="s">
        <v>241</v>
      </c>
      <c r="B49" s="37">
        <v>3401</v>
      </c>
      <c r="C49" s="39">
        <v>43213</v>
      </c>
      <c r="D49" s="67">
        <v>1</v>
      </c>
      <c r="P49" s="66"/>
    </row>
    <row r="50" spans="1:16" x14ac:dyDescent="0.35">
      <c r="A50" s="37" t="s">
        <v>273</v>
      </c>
      <c r="B50" s="38">
        <v>2</v>
      </c>
      <c r="C50" s="39">
        <v>43195</v>
      </c>
      <c r="D50" s="67">
        <v>0</v>
      </c>
      <c r="P50" s="66"/>
    </row>
    <row r="51" spans="1:16" x14ac:dyDescent="0.35">
      <c r="A51" s="37" t="s">
        <v>273</v>
      </c>
      <c r="B51" s="37">
        <v>3406</v>
      </c>
      <c r="C51" s="39">
        <v>43213</v>
      </c>
      <c r="D51" s="67">
        <v>1</v>
      </c>
      <c r="P51" s="66"/>
    </row>
    <row r="52" spans="1:16" x14ac:dyDescent="0.35">
      <c r="A52" s="37" t="s">
        <v>277</v>
      </c>
      <c r="B52" s="38">
        <v>5</v>
      </c>
      <c r="C52" s="39">
        <v>43195</v>
      </c>
      <c r="D52" s="67">
        <v>0</v>
      </c>
      <c r="P52" s="66"/>
    </row>
    <row r="53" spans="1:16" x14ac:dyDescent="0.35">
      <c r="A53" s="37" t="s">
        <v>277</v>
      </c>
      <c r="B53" s="37">
        <v>3402</v>
      </c>
      <c r="C53" s="39">
        <v>43213</v>
      </c>
      <c r="D53" s="67">
        <v>1</v>
      </c>
      <c r="P53" s="66"/>
    </row>
    <row r="54" spans="1:16" x14ac:dyDescent="0.35">
      <c r="A54" s="37" t="s">
        <v>282</v>
      </c>
      <c r="B54" s="38">
        <v>9</v>
      </c>
      <c r="C54" s="39">
        <v>43195</v>
      </c>
      <c r="D54" s="67">
        <v>0</v>
      </c>
      <c r="P54" s="66"/>
    </row>
    <row r="55" spans="1:16" x14ac:dyDescent="0.35">
      <c r="A55" s="37" t="s">
        <v>282</v>
      </c>
      <c r="B55" s="37">
        <v>3404</v>
      </c>
      <c r="C55" s="39">
        <v>43213</v>
      </c>
      <c r="D55" s="67">
        <v>1</v>
      </c>
      <c r="P55" s="66"/>
    </row>
    <row r="56" spans="1:16" x14ac:dyDescent="0.35">
      <c r="A56" s="37" t="s">
        <v>284</v>
      </c>
      <c r="B56" s="38">
        <v>10</v>
      </c>
      <c r="C56" s="39">
        <v>43195</v>
      </c>
      <c r="D56" s="67">
        <v>0</v>
      </c>
      <c r="P56" s="66"/>
    </row>
    <row r="57" spans="1:16" x14ac:dyDescent="0.35">
      <c r="A57" s="37" t="s">
        <v>284</v>
      </c>
      <c r="B57" s="37">
        <v>3404</v>
      </c>
      <c r="C57" s="39">
        <v>43213</v>
      </c>
      <c r="D57" s="67">
        <v>1</v>
      </c>
      <c r="P57" s="66"/>
    </row>
    <row r="58" spans="1:16" x14ac:dyDescent="0.35">
      <c r="A58" s="37" t="s">
        <v>267</v>
      </c>
      <c r="B58" s="38">
        <v>9</v>
      </c>
      <c r="C58" s="39">
        <v>43195</v>
      </c>
      <c r="D58" s="67">
        <v>0</v>
      </c>
      <c r="P58" s="66"/>
    </row>
    <row r="59" spans="1:16" x14ac:dyDescent="0.35">
      <c r="A59" s="37" t="s">
        <v>267</v>
      </c>
      <c r="B59" s="37">
        <v>3404</v>
      </c>
      <c r="C59" s="39">
        <v>43213</v>
      </c>
      <c r="D59" s="67">
        <v>1</v>
      </c>
      <c r="P59" s="66"/>
    </row>
    <row r="60" spans="1:16" x14ac:dyDescent="0.35">
      <c r="A60" s="37" t="s">
        <v>262</v>
      </c>
      <c r="B60" s="38">
        <v>4</v>
      </c>
      <c r="C60" s="39">
        <v>43195</v>
      </c>
      <c r="D60" s="67">
        <v>0</v>
      </c>
      <c r="P60" s="66"/>
    </row>
    <row r="61" spans="1:16" x14ac:dyDescent="0.35">
      <c r="A61" s="37" t="s">
        <v>262</v>
      </c>
      <c r="B61" s="37">
        <v>3401</v>
      </c>
      <c r="C61" s="39">
        <v>43213</v>
      </c>
      <c r="D61" s="67">
        <v>1</v>
      </c>
      <c r="P61" s="66"/>
    </row>
    <row r="62" spans="1:16" x14ac:dyDescent="0.35">
      <c r="A62" s="37" t="s">
        <v>256</v>
      </c>
      <c r="B62" s="38">
        <v>1</v>
      </c>
      <c r="C62" s="39">
        <v>43195</v>
      </c>
      <c r="D62" s="67">
        <v>0</v>
      </c>
      <c r="P62" s="66"/>
    </row>
    <row r="63" spans="1:16" x14ac:dyDescent="0.35">
      <c r="A63" s="37" t="s">
        <v>256</v>
      </c>
      <c r="B63" s="37">
        <v>3406</v>
      </c>
      <c r="C63" s="39">
        <v>43213</v>
      </c>
      <c r="D63" s="67">
        <v>1</v>
      </c>
      <c r="P63" s="66"/>
    </row>
    <row r="64" spans="1:16" x14ac:dyDescent="0.35">
      <c r="A64" s="37" t="s">
        <v>258</v>
      </c>
      <c r="B64" s="38">
        <v>2</v>
      </c>
      <c r="C64" s="39">
        <v>43195</v>
      </c>
      <c r="D64" s="67">
        <v>0</v>
      </c>
      <c r="P64" s="66"/>
    </row>
    <row r="65" spans="1:19" x14ac:dyDescent="0.35">
      <c r="A65" s="37" t="s">
        <v>258</v>
      </c>
      <c r="B65" s="37">
        <v>3406</v>
      </c>
      <c r="C65" s="39">
        <v>43213</v>
      </c>
      <c r="D65" s="67">
        <v>1</v>
      </c>
      <c r="P65" s="66"/>
    </row>
    <row r="66" spans="1:19" ht="87" x14ac:dyDescent="0.35">
      <c r="A66" s="37" t="s">
        <v>230</v>
      </c>
      <c r="B66" s="38">
        <v>9</v>
      </c>
      <c r="C66" s="39">
        <v>43195</v>
      </c>
      <c r="D66" s="67">
        <v>0</v>
      </c>
      <c r="P66" s="66"/>
      <c r="S66" s="56" t="s">
        <v>424</v>
      </c>
    </row>
    <row r="67" spans="1:19" x14ac:dyDescent="0.35">
      <c r="A67" s="37" t="s">
        <v>230</v>
      </c>
      <c r="B67" s="37">
        <v>3404</v>
      </c>
      <c r="C67" s="39">
        <v>43213</v>
      </c>
      <c r="D67" s="67">
        <v>1</v>
      </c>
      <c r="P67" s="66"/>
    </row>
    <row r="68" spans="1:19" x14ac:dyDescent="0.35">
      <c r="A68" s="37" t="s">
        <v>214</v>
      </c>
      <c r="B68" s="38">
        <v>1</v>
      </c>
      <c r="C68" s="39">
        <v>43195</v>
      </c>
      <c r="D68" s="67">
        <v>0</v>
      </c>
      <c r="P68" s="66"/>
    </row>
    <row r="69" spans="1:19" x14ac:dyDescent="0.35">
      <c r="A69" s="37" t="s">
        <v>214</v>
      </c>
      <c r="B69" s="37">
        <v>3406</v>
      </c>
      <c r="C69" s="39">
        <v>43213</v>
      </c>
      <c r="D69" s="67">
        <v>1</v>
      </c>
      <c r="P69" s="66"/>
    </row>
    <row r="70" spans="1:19" x14ac:dyDescent="0.35">
      <c r="A70" s="37" t="s">
        <v>229</v>
      </c>
      <c r="B70" s="38">
        <v>8</v>
      </c>
      <c r="C70" s="39">
        <v>43195</v>
      </c>
      <c r="D70" s="67">
        <v>0</v>
      </c>
      <c r="P70" s="66"/>
    </row>
    <row r="71" spans="1:19" x14ac:dyDescent="0.35">
      <c r="A71" s="37" t="s">
        <v>229</v>
      </c>
      <c r="B71" s="37">
        <v>3403</v>
      </c>
      <c r="C71" s="39">
        <v>43213</v>
      </c>
      <c r="D71" s="67">
        <v>1</v>
      </c>
      <c r="P71" s="66"/>
    </row>
    <row r="72" spans="1:19" x14ac:dyDescent="0.35">
      <c r="A72" s="37" t="s">
        <v>231</v>
      </c>
      <c r="B72" s="38">
        <v>10</v>
      </c>
      <c r="C72" s="39">
        <v>43195</v>
      </c>
      <c r="D72" s="67">
        <v>0</v>
      </c>
      <c r="P72" s="66"/>
    </row>
    <row r="73" spans="1:19" x14ac:dyDescent="0.35">
      <c r="A73" s="37" t="s">
        <v>231</v>
      </c>
      <c r="B73" s="37">
        <v>3404</v>
      </c>
      <c r="C73" s="39">
        <v>43213</v>
      </c>
      <c r="D73" s="67">
        <v>1</v>
      </c>
      <c r="P73" s="66"/>
    </row>
    <row r="74" spans="1:19" x14ac:dyDescent="0.35">
      <c r="A74" s="37" t="s">
        <v>239</v>
      </c>
      <c r="B74" s="38">
        <v>2</v>
      </c>
      <c r="C74" s="39">
        <v>43195</v>
      </c>
      <c r="D74" s="67">
        <v>0</v>
      </c>
      <c r="P74" s="66"/>
    </row>
    <row r="75" spans="1:19" x14ac:dyDescent="0.35">
      <c r="A75" s="37" t="s">
        <v>239</v>
      </c>
      <c r="B75" s="37">
        <v>3406</v>
      </c>
      <c r="C75" s="39">
        <v>43213</v>
      </c>
      <c r="D75" s="67">
        <v>1</v>
      </c>
      <c r="P75" s="66"/>
    </row>
    <row r="76" spans="1:19" x14ac:dyDescent="0.35">
      <c r="A76" s="37" t="s">
        <v>255</v>
      </c>
      <c r="B76" s="38">
        <v>12</v>
      </c>
      <c r="C76" s="39">
        <v>43195</v>
      </c>
      <c r="D76" s="67">
        <v>0</v>
      </c>
      <c r="P76" s="66"/>
    </row>
    <row r="77" spans="1:19" x14ac:dyDescent="0.35">
      <c r="A77" s="37" t="s">
        <v>255</v>
      </c>
      <c r="B77" s="37">
        <v>3405</v>
      </c>
      <c r="C77" s="39">
        <v>43213</v>
      </c>
      <c r="D77" s="67">
        <v>1</v>
      </c>
      <c r="P77" s="66"/>
    </row>
    <row r="78" spans="1:19" x14ac:dyDescent="0.35">
      <c r="A78" s="37" t="s">
        <v>251</v>
      </c>
      <c r="B78" s="38">
        <v>10</v>
      </c>
      <c r="C78" s="39">
        <v>43195</v>
      </c>
      <c r="D78" s="67">
        <v>0</v>
      </c>
      <c r="P78" s="66"/>
    </row>
    <row r="79" spans="1:19" x14ac:dyDescent="0.35">
      <c r="A79" s="37" t="s">
        <v>251</v>
      </c>
      <c r="B79" s="37">
        <v>3404</v>
      </c>
      <c r="C79" s="39">
        <v>43213</v>
      </c>
      <c r="D79" s="67">
        <v>1</v>
      </c>
      <c r="P79" s="66"/>
    </row>
    <row r="80" spans="1:19" x14ac:dyDescent="0.35">
      <c r="A80" s="37" t="s">
        <v>244</v>
      </c>
      <c r="B80" s="38">
        <v>6</v>
      </c>
      <c r="C80" s="39">
        <v>43195</v>
      </c>
      <c r="D80" s="67">
        <v>0</v>
      </c>
      <c r="P80" s="66"/>
    </row>
    <row r="81" spans="1:16" x14ac:dyDescent="0.35">
      <c r="A81" s="37" t="s">
        <v>244</v>
      </c>
      <c r="B81" s="37">
        <v>3402</v>
      </c>
      <c r="C81" s="39">
        <v>43213</v>
      </c>
      <c r="D81" s="67">
        <v>1</v>
      </c>
      <c r="P81" s="66"/>
    </row>
    <row r="82" spans="1:16" x14ac:dyDescent="0.35">
      <c r="A82" s="37" t="s">
        <v>281</v>
      </c>
      <c r="B82" s="38">
        <v>8</v>
      </c>
      <c r="C82" s="39">
        <v>43195</v>
      </c>
      <c r="D82" s="67">
        <v>0</v>
      </c>
      <c r="P82" s="66"/>
    </row>
    <row r="83" spans="1:16" x14ac:dyDescent="0.35">
      <c r="A83" s="37" t="s">
        <v>281</v>
      </c>
      <c r="B83" s="37">
        <v>3403</v>
      </c>
      <c r="C83" s="39">
        <v>43213</v>
      </c>
      <c r="D83" s="67">
        <v>1</v>
      </c>
      <c r="P83" s="66"/>
    </row>
    <row r="84" spans="1:16" x14ac:dyDescent="0.35">
      <c r="A84" s="37" t="s">
        <v>287</v>
      </c>
      <c r="B84" s="38">
        <v>11</v>
      </c>
      <c r="C84" s="39">
        <v>43195</v>
      </c>
      <c r="D84" s="67">
        <v>0</v>
      </c>
      <c r="P84" s="66"/>
    </row>
    <row r="85" spans="1:16" x14ac:dyDescent="0.35">
      <c r="A85" s="37" t="s">
        <v>287</v>
      </c>
      <c r="B85" s="37">
        <v>3405</v>
      </c>
      <c r="C85" s="39">
        <v>43213</v>
      </c>
      <c r="D85" s="67">
        <v>1</v>
      </c>
      <c r="P85" s="66"/>
    </row>
    <row r="86" spans="1:16" x14ac:dyDescent="0.35">
      <c r="A86" s="37" t="s">
        <v>288</v>
      </c>
      <c r="B86" s="38">
        <v>12</v>
      </c>
      <c r="C86" s="39">
        <v>43195</v>
      </c>
      <c r="D86" s="67">
        <v>0</v>
      </c>
      <c r="P86" s="66"/>
    </row>
    <row r="87" spans="1:16" x14ac:dyDescent="0.35">
      <c r="A87" s="37" t="s">
        <v>288</v>
      </c>
      <c r="B87" s="37">
        <v>3405</v>
      </c>
      <c r="C87" s="39">
        <v>43213</v>
      </c>
      <c r="D87" s="67">
        <v>1</v>
      </c>
      <c r="P87" s="66"/>
    </row>
    <row r="88" spans="1:16" x14ac:dyDescent="0.35">
      <c r="A88" s="37" t="s">
        <v>275</v>
      </c>
      <c r="B88" s="38">
        <v>4</v>
      </c>
      <c r="C88" s="39">
        <v>43195</v>
      </c>
      <c r="D88" s="67">
        <v>0</v>
      </c>
      <c r="P88" s="66"/>
    </row>
    <row r="89" spans="1:16" x14ac:dyDescent="0.35">
      <c r="A89" s="37" t="s">
        <v>275</v>
      </c>
      <c r="B89" s="37">
        <v>3401</v>
      </c>
      <c r="C89" s="39">
        <v>43213</v>
      </c>
      <c r="D89" s="67">
        <v>1</v>
      </c>
      <c r="P89" s="66"/>
    </row>
    <row r="90" spans="1:16" x14ac:dyDescent="0.35">
      <c r="A90" s="37" t="s">
        <v>271</v>
      </c>
      <c r="B90" s="38">
        <v>12</v>
      </c>
      <c r="C90" s="39">
        <v>43195</v>
      </c>
      <c r="D90" s="67">
        <v>0</v>
      </c>
      <c r="P90" s="66"/>
    </row>
    <row r="91" spans="1:16" x14ac:dyDescent="0.35">
      <c r="A91" s="37" t="s">
        <v>271</v>
      </c>
      <c r="B91" s="37">
        <v>3405</v>
      </c>
      <c r="C91" s="39">
        <v>43213</v>
      </c>
      <c r="D91" s="67">
        <v>1</v>
      </c>
      <c r="P91" s="66"/>
    </row>
    <row r="92" spans="1:16" x14ac:dyDescent="0.35">
      <c r="A92" s="37" t="s">
        <v>265</v>
      </c>
      <c r="B92" s="38">
        <v>7</v>
      </c>
      <c r="C92" s="39">
        <v>43195</v>
      </c>
      <c r="D92" s="67">
        <v>0</v>
      </c>
      <c r="P92" s="66"/>
    </row>
    <row r="93" spans="1:16" x14ac:dyDescent="0.35">
      <c r="A93" s="37" t="s">
        <v>265</v>
      </c>
      <c r="B93" s="37">
        <v>3403</v>
      </c>
      <c r="C93" s="39">
        <v>43213</v>
      </c>
      <c r="D93" s="67">
        <v>1</v>
      </c>
      <c r="P93" s="66"/>
    </row>
    <row r="94" spans="1:16" x14ac:dyDescent="0.35">
      <c r="A94" s="37" t="s">
        <v>269</v>
      </c>
      <c r="B94" s="38">
        <v>11</v>
      </c>
      <c r="C94" s="39">
        <v>43195</v>
      </c>
      <c r="D94" s="67">
        <v>0</v>
      </c>
      <c r="P94" s="66"/>
    </row>
    <row r="95" spans="1:16" x14ac:dyDescent="0.35">
      <c r="A95" s="37" t="s">
        <v>269</v>
      </c>
      <c r="B95" s="37">
        <v>3404</v>
      </c>
      <c r="C95" s="39">
        <v>43213</v>
      </c>
      <c r="D95" s="67">
        <v>1</v>
      </c>
      <c r="P95" s="66"/>
    </row>
    <row r="96" spans="1:16" x14ac:dyDescent="0.35">
      <c r="A96" s="37" t="s">
        <v>268</v>
      </c>
      <c r="B96" s="38">
        <v>10</v>
      </c>
      <c r="C96" s="39">
        <v>43195</v>
      </c>
      <c r="D96" s="67">
        <v>0</v>
      </c>
      <c r="P96" s="66"/>
    </row>
    <row r="97" spans="1:16" x14ac:dyDescent="0.35">
      <c r="A97" s="37" t="s">
        <v>268</v>
      </c>
      <c r="B97" s="37">
        <v>3405</v>
      </c>
      <c r="C97" s="39">
        <v>43213</v>
      </c>
      <c r="D97" s="67">
        <v>1</v>
      </c>
      <c r="P97" s="66"/>
    </row>
  </sheetData>
  <sortState xmlns:xlrd2="http://schemas.microsoft.com/office/spreadsheetml/2017/richdata2" ref="A2:Q99">
    <sortCondition ref="A1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0"/>
  <sheetViews>
    <sheetView workbookViewId="0">
      <selection activeCell="G5" sqref="G5"/>
    </sheetView>
  </sheetViews>
  <sheetFormatPr defaultColWidth="8.90625" defaultRowHeight="14.5" x14ac:dyDescent="0.35"/>
  <cols>
    <col min="1" max="1" width="8.90625" style="37"/>
    <col min="2" max="2" width="11" style="37" customWidth="1"/>
    <col min="3" max="3" width="17.6328125" style="37" customWidth="1"/>
    <col min="4" max="4" width="12.54296875" style="37" customWidth="1"/>
    <col min="5" max="16384" width="8.90625" style="37"/>
  </cols>
  <sheetData>
    <row r="1" spans="1:4" x14ac:dyDescent="0.35">
      <c r="A1" s="37" t="s">
        <v>356</v>
      </c>
      <c r="B1" s="37" t="s">
        <v>360</v>
      </c>
      <c r="C1" s="57" t="s">
        <v>290</v>
      </c>
      <c r="D1" s="37" t="s">
        <v>388</v>
      </c>
    </row>
    <row r="2" spans="1:4" x14ac:dyDescent="0.35">
      <c r="A2" s="37" t="s">
        <v>358</v>
      </c>
      <c r="B2" s="37">
        <v>1</v>
      </c>
      <c r="C2" s="37" t="s">
        <v>233</v>
      </c>
      <c r="D2" s="37">
        <v>24.3622414337589</v>
      </c>
    </row>
    <row r="3" spans="1:4" x14ac:dyDescent="0.35">
      <c r="A3" s="37" t="s">
        <v>358</v>
      </c>
      <c r="B3" s="37">
        <v>1</v>
      </c>
      <c r="C3" s="37" t="s">
        <v>226</v>
      </c>
      <c r="D3" s="37">
        <v>24.648642766388207</v>
      </c>
    </row>
    <row r="4" spans="1:4" x14ac:dyDescent="0.35">
      <c r="A4" s="37" t="s">
        <v>358</v>
      </c>
      <c r="B4" s="37">
        <v>1</v>
      </c>
      <c r="C4" s="37" t="s">
        <v>216</v>
      </c>
      <c r="D4" s="37">
        <v>39.889265369556966</v>
      </c>
    </row>
    <row r="5" spans="1:4" x14ac:dyDescent="0.35">
      <c r="A5" s="37" t="s">
        <v>358</v>
      </c>
      <c r="B5" s="37">
        <v>1</v>
      </c>
      <c r="C5" s="37" t="s">
        <v>227</v>
      </c>
      <c r="D5" s="37">
        <v>39.214320939515268</v>
      </c>
    </row>
    <row r="6" spans="1:4" x14ac:dyDescent="0.35">
      <c r="A6" s="37" t="s">
        <v>358</v>
      </c>
      <c r="B6" s="37">
        <v>2</v>
      </c>
      <c r="C6" s="37" t="s">
        <v>252</v>
      </c>
      <c r="D6" s="37">
        <v>29.428837292283916</v>
      </c>
    </row>
    <row r="7" spans="1:4" x14ac:dyDescent="0.35">
      <c r="A7" s="37" t="s">
        <v>358</v>
      </c>
      <c r="B7" s="37">
        <v>2</v>
      </c>
      <c r="C7" s="37" t="s">
        <v>247</v>
      </c>
      <c r="D7" s="37">
        <v>23.687975713467857</v>
      </c>
    </row>
    <row r="8" spans="1:4" x14ac:dyDescent="0.35">
      <c r="A8" s="37" t="s">
        <v>358</v>
      </c>
      <c r="B8" s="37">
        <v>2</v>
      </c>
      <c r="C8" s="37" t="s">
        <v>243</v>
      </c>
      <c r="D8" s="37">
        <v>17.145266557345273</v>
      </c>
    </row>
    <row r="9" spans="1:4" x14ac:dyDescent="0.35">
      <c r="A9" s="37" t="s">
        <v>358</v>
      </c>
      <c r="B9" s="37">
        <v>2</v>
      </c>
      <c r="C9" s="37" t="s">
        <v>248</v>
      </c>
      <c r="D9" s="37">
        <v>55.899746694460717</v>
      </c>
    </row>
    <row r="10" spans="1:4" x14ac:dyDescent="0.35">
      <c r="A10" s="37" t="s">
        <v>358</v>
      </c>
      <c r="B10" s="37">
        <v>3</v>
      </c>
      <c r="C10" s="37" t="s">
        <v>274</v>
      </c>
      <c r="D10" s="37">
        <v>21.802359629700785</v>
      </c>
    </row>
    <row r="11" spans="1:4" x14ac:dyDescent="0.35">
      <c r="A11" s="37" t="s">
        <v>358</v>
      </c>
      <c r="B11" s="37">
        <v>3</v>
      </c>
      <c r="C11" s="37" t="s">
        <v>272</v>
      </c>
      <c r="D11" s="37">
        <v>21.734154196700484</v>
      </c>
    </row>
    <row r="12" spans="1:4" x14ac:dyDescent="0.35">
      <c r="A12" s="37" t="s">
        <v>358</v>
      </c>
      <c r="B12" s="37">
        <v>3</v>
      </c>
      <c r="C12" s="37" t="s">
        <v>278</v>
      </c>
      <c r="D12" s="37">
        <v>29.242807761581702</v>
      </c>
    </row>
    <row r="13" spans="1:4" x14ac:dyDescent="0.35">
      <c r="A13" s="37" t="s">
        <v>358</v>
      </c>
      <c r="B13" s="37">
        <v>3</v>
      </c>
      <c r="C13" s="37" t="s">
        <v>280</v>
      </c>
      <c r="D13" s="37">
        <v>17.081099543699096</v>
      </c>
    </row>
    <row r="14" spans="1:4" x14ac:dyDescent="0.35">
      <c r="A14" s="37" t="s">
        <v>358</v>
      </c>
      <c r="B14" s="37" t="s">
        <v>95</v>
      </c>
      <c r="C14" s="37" t="s">
        <v>266</v>
      </c>
      <c r="D14" s="37">
        <v>51.524730459384038</v>
      </c>
    </row>
    <row r="15" spans="1:4" x14ac:dyDescent="0.35">
      <c r="A15" s="37" t="s">
        <v>358</v>
      </c>
      <c r="B15" s="37" t="s">
        <v>95</v>
      </c>
      <c r="C15" s="37" t="s">
        <v>263</v>
      </c>
      <c r="D15" s="37">
        <v>18.047918812654995</v>
      </c>
    </row>
    <row r="16" spans="1:4" x14ac:dyDescent="0.35">
      <c r="A16" s="37" t="s">
        <v>358</v>
      </c>
      <c r="B16" s="37" t="s">
        <v>95</v>
      </c>
      <c r="C16" s="37" t="s">
        <v>260</v>
      </c>
      <c r="D16" s="37">
        <v>47.576039611857993</v>
      </c>
    </row>
    <row r="17" spans="1:4" x14ac:dyDescent="0.35">
      <c r="A17" s="37" t="s">
        <v>358</v>
      </c>
      <c r="B17" s="37" t="s">
        <v>95</v>
      </c>
      <c r="C17" s="37" t="s">
        <v>264</v>
      </c>
      <c r="D17" s="37">
        <v>13.756797375512209</v>
      </c>
    </row>
    <row r="18" spans="1:4" x14ac:dyDescent="0.35">
      <c r="A18" s="37" t="s">
        <v>359</v>
      </c>
      <c r="B18" s="37">
        <v>1</v>
      </c>
      <c r="C18" s="37" t="s">
        <v>236</v>
      </c>
      <c r="D18" s="37">
        <v>11.909590516920954</v>
      </c>
    </row>
    <row r="19" spans="1:4" x14ac:dyDescent="0.35">
      <c r="A19" s="37" t="s">
        <v>359</v>
      </c>
      <c r="B19" s="37">
        <v>1</v>
      </c>
      <c r="C19" s="37" t="s">
        <v>219</v>
      </c>
      <c r="D19" s="37">
        <v>18.175129562226378</v>
      </c>
    </row>
    <row r="20" spans="1:4" x14ac:dyDescent="0.35">
      <c r="A20" s="37" t="s">
        <v>359</v>
      </c>
      <c r="B20" s="37">
        <v>1</v>
      </c>
      <c r="C20" s="37" t="s">
        <v>221</v>
      </c>
      <c r="D20" s="37">
        <v>28.884342294775944</v>
      </c>
    </row>
    <row r="21" spans="1:4" x14ac:dyDescent="0.35">
      <c r="A21" s="37" t="s">
        <v>359</v>
      </c>
      <c r="B21" s="37">
        <v>1</v>
      </c>
      <c r="C21" s="37" t="s">
        <v>223</v>
      </c>
      <c r="D21" s="37">
        <v>19.319896421822769</v>
      </c>
    </row>
    <row r="22" spans="1:4" x14ac:dyDescent="0.35">
      <c r="A22" s="37" t="s">
        <v>359</v>
      </c>
      <c r="B22" s="37">
        <v>2</v>
      </c>
      <c r="C22" s="37" t="s">
        <v>246</v>
      </c>
      <c r="D22" s="37">
        <v>9.6856938186025587</v>
      </c>
    </row>
    <row r="23" spans="1:4" x14ac:dyDescent="0.35">
      <c r="A23" s="37" t="s">
        <v>359</v>
      </c>
      <c r="B23" s="37">
        <v>2</v>
      </c>
      <c r="C23" s="37" t="s">
        <v>240</v>
      </c>
      <c r="D23" s="37">
        <v>13.014534408458545</v>
      </c>
    </row>
    <row r="24" spans="1:4" x14ac:dyDescent="0.35">
      <c r="A24" s="37" t="s">
        <v>359</v>
      </c>
      <c r="B24" s="37">
        <v>2</v>
      </c>
      <c r="C24" s="37" t="s">
        <v>237</v>
      </c>
      <c r="D24" s="37">
        <v>5.5991430216457694</v>
      </c>
    </row>
    <row r="25" spans="1:4" x14ac:dyDescent="0.35">
      <c r="A25" s="37" t="s">
        <v>359</v>
      </c>
      <c r="B25" s="37">
        <v>2</v>
      </c>
      <c r="C25" s="37" t="s">
        <v>241</v>
      </c>
      <c r="D25" s="37">
        <v>16.580172482789202</v>
      </c>
    </row>
    <row r="26" spans="1:4" x14ac:dyDescent="0.35">
      <c r="A26" s="37" t="s">
        <v>359</v>
      </c>
      <c r="B26" s="37">
        <v>3</v>
      </c>
      <c r="C26" s="37" t="s">
        <v>273</v>
      </c>
      <c r="D26" s="37">
        <v>12.293616421556397</v>
      </c>
    </row>
    <row r="27" spans="1:4" x14ac:dyDescent="0.35">
      <c r="A27" s="37" t="s">
        <v>359</v>
      </c>
      <c r="B27" s="37">
        <v>3</v>
      </c>
      <c r="C27" s="37" t="s">
        <v>277</v>
      </c>
      <c r="D27" s="37">
        <v>18.221593811345116</v>
      </c>
    </row>
    <row r="28" spans="1:4" x14ac:dyDescent="0.35">
      <c r="A28" s="37" t="s">
        <v>359</v>
      </c>
      <c r="B28" s="37">
        <v>3</v>
      </c>
      <c r="C28" s="37" t="s">
        <v>282</v>
      </c>
      <c r="D28" s="37">
        <v>9.3165310698809733</v>
      </c>
    </row>
    <row r="29" spans="1:4" x14ac:dyDescent="0.35">
      <c r="A29" s="37" t="s">
        <v>359</v>
      </c>
      <c r="B29" s="37">
        <v>3</v>
      </c>
      <c r="C29" s="37" t="s">
        <v>284</v>
      </c>
      <c r="D29" s="37">
        <v>24.232995770084198</v>
      </c>
    </row>
    <row r="30" spans="1:4" x14ac:dyDescent="0.35">
      <c r="A30" s="37" t="s">
        <v>359</v>
      </c>
      <c r="B30" s="37" t="s">
        <v>95</v>
      </c>
      <c r="C30" s="37" t="s">
        <v>267</v>
      </c>
      <c r="D30" s="37">
        <v>27.112450446287895</v>
      </c>
    </row>
    <row r="31" spans="1:4" x14ac:dyDescent="0.35">
      <c r="A31" s="37" t="s">
        <v>359</v>
      </c>
      <c r="B31" s="37" t="s">
        <v>95</v>
      </c>
      <c r="C31" s="37" t="s">
        <v>262</v>
      </c>
      <c r="D31" s="37">
        <v>23.47061474056078</v>
      </c>
    </row>
    <row r="32" spans="1:4" x14ac:dyDescent="0.35">
      <c r="A32" s="37" t="s">
        <v>359</v>
      </c>
      <c r="B32" s="37" t="s">
        <v>95</v>
      </c>
      <c r="C32" s="37" t="s">
        <v>256</v>
      </c>
      <c r="D32" s="37">
        <v>15.86671952347487</v>
      </c>
    </row>
    <row r="33" spans="1:4" x14ac:dyDescent="0.35">
      <c r="A33" s="37" t="s">
        <v>359</v>
      </c>
      <c r="B33" s="37" t="s">
        <v>95</v>
      </c>
      <c r="C33" s="37" t="s">
        <v>258</v>
      </c>
      <c r="D33" s="37">
        <v>14.621899951701867</v>
      </c>
    </row>
    <row r="34" spans="1:4" x14ac:dyDescent="0.35">
      <c r="A34" s="37" t="s">
        <v>357</v>
      </c>
      <c r="B34" s="37">
        <v>1</v>
      </c>
      <c r="C34" s="37" t="s">
        <v>230</v>
      </c>
      <c r="D34" s="37">
        <v>16.293185037490776</v>
      </c>
    </row>
    <row r="35" spans="1:4" x14ac:dyDescent="0.35">
      <c r="A35" s="37" t="s">
        <v>357</v>
      </c>
      <c r="B35" s="37">
        <v>1</v>
      </c>
      <c r="C35" s="37" t="s">
        <v>214</v>
      </c>
      <c r="D35" s="37">
        <v>13.800137582667471</v>
      </c>
    </row>
    <row r="36" spans="1:4" x14ac:dyDescent="0.35">
      <c r="A36" s="37" t="s">
        <v>357</v>
      </c>
      <c r="B36" s="37">
        <v>1</v>
      </c>
      <c r="C36" s="37" t="s">
        <v>229</v>
      </c>
      <c r="D36" s="37">
        <v>17.15191611951532</v>
      </c>
    </row>
    <row r="37" spans="1:4" x14ac:dyDescent="0.35">
      <c r="A37" s="37" t="s">
        <v>357</v>
      </c>
      <c r="B37" s="37">
        <v>1</v>
      </c>
      <c r="C37" s="37" t="s">
        <v>231</v>
      </c>
      <c r="D37" s="37">
        <v>15.319830383156097</v>
      </c>
    </row>
    <row r="38" spans="1:4" x14ac:dyDescent="0.35">
      <c r="A38" s="37" t="s">
        <v>357</v>
      </c>
      <c r="B38" s="37">
        <v>2</v>
      </c>
      <c r="C38" s="37" t="s">
        <v>239</v>
      </c>
      <c r="D38" s="37">
        <v>17.315897804421176</v>
      </c>
    </row>
    <row r="39" spans="1:4" x14ac:dyDescent="0.35">
      <c r="A39" s="37" t="s">
        <v>357</v>
      </c>
      <c r="B39" s="37">
        <v>2</v>
      </c>
      <c r="C39" s="37" t="s">
        <v>255</v>
      </c>
      <c r="D39" s="37">
        <v>16.861542230914317</v>
      </c>
    </row>
    <row r="40" spans="1:4" x14ac:dyDescent="0.35">
      <c r="A40" s="37" t="s">
        <v>357</v>
      </c>
      <c r="B40" s="37">
        <v>2</v>
      </c>
      <c r="C40" s="37" t="s">
        <v>251</v>
      </c>
      <c r="D40" s="37">
        <v>17.098448005973175</v>
      </c>
    </row>
    <row r="41" spans="1:4" x14ac:dyDescent="0.35">
      <c r="A41" s="37" t="s">
        <v>357</v>
      </c>
      <c r="B41" s="37">
        <v>2</v>
      </c>
      <c r="C41" s="37" t="s">
        <v>244</v>
      </c>
      <c r="D41" s="37">
        <v>27.964779686595431</v>
      </c>
    </row>
    <row r="42" spans="1:4" ht="19.25" customHeight="1" x14ac:dyDescent="0.35">
      <c r="A42" s="37" t="s">
        <v>357</v>
      </c>
      <c r="B42" s="37">
        <v>3</v>
      </c>
      <c r="C42" s="37" t="s">
        <v>281</v>
      </c>
      <c r="D42" s="37">
        <v>19.543190371052965</v>
      </c>
    </row>
    <row r="43" spans="1:4" x14ac:dyDescent="0.35">
      <c r="A43" s="37" t="s">
        <v>357</v>
      </c>
      <c r="B43" s="37">
        <v>3</v>
      </c>
      <c r="C43" s="37" t="s">
        <v>287</v>
      </c>
      <c r="D43" s="37">
        <v>15.102784605691522</v>
      </c>
    </row>
    <row r="44" spans="1:4" x14ac:dyDescent="0.35">
      <c r="A44" s="37" t="s">
        <v>357</v>
      </c>
      <c r="B44" s="37">
        <v>3</v>
      </c>
      <c r="C44" s="37" t="s">
        <v>288</v>
      </c>
      <c r="D44" s="37">
        <v>17.731172159850004</v>
      </c>
    </row>
    <row r="45" spans="1:4" x14ac:dyDescent="0.35">
      <c r="A45" s="37" t="s">
        <v>357</v>
      </c>
      <c r="B45" s="37">
        <v>3</v>
      </c>
      <c r="C45" s="37" t="s">
        <v>275</v>
      </c>
      <c r="D45" s="37">
        <v>21.957948789456204</v>
      </c>
    </row>
    <row r="46" spans="1:4" x14ac:dyDescent="0.35">
      <c r="A46" s="37" t="s">
        <v>357</v>
      </c>
      <c r="B46" s="37" t="s">
        <v>95</v>
      </c>
      <c r="C46" s="37" t="s">
        <v>271</v>
      </c>
      <c r="D46" s="37">
        <v>16.152615391725789</v>
      </c>
    </row>
    <row r="47" spans="1:4" x14ac:dyDescent="0.35">
      <c r="A47" s="37" t="s">
        <v>357</v>
      </c>
      <c r="B47" s="37" t="s">
        <v>95</v>
      </c>
      <c r="C47" s="37" t="s">
        <v>265</v>
      </c>
      <c r="D47" s="37">
        <v>18.381144774928071</v>
      </c>
    </row>
    <row r="48" spans="1:4" x14ac:dyDescent="0.35">
      <c r="A48" s="37" t="s">
        <v>357</v>
      </c>
      <c r="B48" s="37" t="s">
        <v>95</v>
      </c>
      <c r="C48" s="37" t="s">
        <v>269</v>
      </c>
      <c r="D48" s="37">
        <v>17.532360329887275</v>
      </c>
    </row>
    <row r="49" spans="1:4" x14ac:dyDescent="0.35">
      <c r="A49" s="37" t="s">
        <v>357</v>
      </c>
      <c r="B49" s="37" t="s">
        <v>95</v>
      </c>
      <c r="C49" s="37" t="s">
        <v>268</v>
      </c>
      <c r="D49" s="37">
        <v>11.890939251043964</v>
      </c>
    </row>
    <row r="50" spans="1:4" x14ac:dyDescent="0.35">
      <c r="C50" s="5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27"/>
  <sheetViews>
    <sheetView workbookViewId="0">
      <selection activeCell="M125" sqref="M125"/>
    </sheetView>
  </sheetViews>
  <sheetFormatPr defaultRowHeight="14.5" x14ac:dyDescent="0.35"/>
  <cols>
    <col min="7" max="7" width="14.81640625" customWidth="1"/>
    <col min="12" max="12" width="12.90625" customWidth="1"/>
    <col min="13" max="13" width="16.1796875" customWidth="1"/>
    <col min="14" max="14" width="19.453125" customWidth="1"/>
    <col min="15" max="15" width="14.36328125" customWidth="1"/>
  </cols>
  <sheetData>
    <row r="1" spans="1:17" x14ac:dyDescent="0.35">
      <c r="A1" s="37" t="s">
        <v>354</v>
      </c>
      <c r="B1" s="37" t="s">
        <v>356</v>
      </c>
      <c r="C1" s="37" t="s">
        <v>360</v>
      </c>
      <c r="D1" s="57" t="s">
        <v>290</v>
      </c>
      <c r="E1" s="57" t="s">
        <v>361</v>
      </c>
      <c r="F1" s="57" t="s">
        <v>362</v>
      </c>
      <c r="G1" s="31" t="s">
        <v>23</v>
      </c>
      <c r="H1" s="31" t="s">
        <v>193</v>
      </c>
      <c r="I1" s="33" t="s">
        <v>194</v>
      </c>
      <c r="J1" s="33" t="s">
        <v>28</v>
      </c>
      <c r="K1" s="34" t="s">
        <v>195</v>
      </c>
      <c r="L1" s="34" t="s">
        <v>196</v>
      </c>
      <c r="M1" s="34" t="s">
        <v>197</v>
      </c>
      <c r="N1" s="61" t="s">
        <v>381</v>
      </c>
      <c r="O1" s="61" t="s">
        <v>382</v>
      </c>
      <c r="P1" s="61" t="s">
        <v>383</v>
      </c>
      <c r="Q1" s="61" t="s">
        <v>384</v>
      </c>
    </row>
    <row r="2" spans="1:17" x14ac:dyDescent="0.35">
      <c r="A2" s="37" t="s">
        <v>355</v>
      </c>
      <c r="B2" s="37" t="s">
        <v>357</v>
      </c>
      <c r="C2" s="37">
        <v>1</v>
      </c>
      <c r="D2" s="37" t="s">
        <v>214</v>
      </c>
      <c r="E2" s="38">
        <v>1</v>
      </c>
      <c r="F2" s="38"/>
      <c r="G2" s="39">
        <v>43195</v>
      </c>
      <c r="H2" s="37">
        <v>34.6</v>
      </c>
      <c r="I2" s="37">
        <v>8.1</v>
      </c>
      <c r="J2" s="37">
        <v>27.4</v>
      </c>
      <c r="K2" s="37">
        <v>274</v>
      </c>
      <c r="L2" s="37">
        <v>16.11084</v>
      </c>
      <c r="M2" s="37">
        <v>8.8219399999999997</v>
      </c>
    </row>
    <row r="3" spans="1:17" x14ac:dyDescent="0.35">
      <c r="A3" s="37" t="s">
        <v>355</v>
      </c>
      <c r="B3" s="37" t="s">
        <v>358</v>
      </c>
      <c r="C3" s="37">
        <v>1</v>
      </c>
      <c r="D3" s="37" t="s">
        <v>216</v>
      </c>
      <c r="E3" s="38">
        <v>2</v>
      </c>
      <c r="F3" s="38"/>
      <c r="G3" s="39">
        <v>43195</v>
      </c>
      <c r="H3" s="37">
        <v>34.4</v>
      </c>
      <c r="I3" s="37">
        <v>8.08</v>
      </c>
      <c r="J3" s="37">
        <v>27.2</v>
      </c>
      <c r="K3" s="37">
        <v>275</v>
      </c>
      <c r="L3" s="37">
        <v>16.028369999999999</v>
      </c>
      <c r="M3" s="37">
        <v>8.8468300000000006</v>
      </c>
    </row>
    <row r="4" spans="1:17" x14ac:dyDescent="0.35">
      <c r="A4" s="37" t="s">
        <v>355</v>
      </c>
      <c r="B4" s="37" t="s">
        <v>359</v>
      </c>
      <c r="C4" s="37">
        <v>1</v>
      </c>
      <c r="D4" s="37" t="s">
        <v>219</v>
      </c>
      <c r="E4" s="38">
        <v>3</v>
      </c>
      <c r="F4" s="38"/>
      <c r="G4" s="39">
        <v>43195</v>
      </c>
      <c r="H4" s="37">
        <v>34.299999999999997</v>
      </c>
      <c r="I4" s="37">
        <v>8.08</v>
      </c>
      <c r="J4" s="37">
        <v>27.2</v>
      </c>
      <c r="K4" s="37">
        <v>276</v>
      </c>
      <c r="L4" s="37">
        <v>16.128530000000001</v>
      </c>
      <c r="M4" s="37">
        <v>8.8452900000000003</v>
      </c>
    </row>
    <row r="5" spans="1:17" x14ac:dyDescent="0.35">
      <c r="A5" s="37" t="s">
        <v>355</v>
      </c>
      <c r="B5" s="37" t="s">
        <v>359</v>
      </c>
      <c r="C5" s="37">
        <v>1</v>
      </c>
      <c r="D5" s="37" t="s">
        <v>221</v>
      </c>
      <c r="E5" s="38">
        <v>4</v>
      </c>
      <c r="F5" s="38"/>
      <c r="G5" s="39">
        <v>43195</v>
      </c>
      <c r="H5" s="37">
        <v>34.200000000000003</v>
      </c>
      <c r="I5" s="37">
        <v>8.08</v>
      </c>
      <c r="J5" s="37">
        <v>27</v>
      </c>
      <c r="K5" s="37">
        <v>277</v>
      </c>
      <c r="L5" s="37">
        <v>16.151070000000001</v>
      </c>
      <c r="M5" s="37">
        <v>8.8445</v>
      </c>
    </row>
    <row r="6" spans="1:17" x14ac:dyDescent="0.35">
      <c r="A6" s="37" t="s">
        <v>355</v>
      </c>
      <c r="B6" s="37" t="s">
        <v>359</v>
      </c>
      <c r="C6" s="37">
        <v>1</v>
      </c>
      <c r="D6" s="37" t="s">
        <v>223</v>
      </c>
      <c r="E6" s="38">
        <v>5</v>
      </c>
      <c r="F6" s="38"/>
      <c r="G6" s="39">
        <v>43195</v>
      </c>
      <c r="H6" s="37">
        <v>34.1</v>
      </c>
      <c r="I6" s="37">
        <v>8.08</v>
      </c>
      <c r="J6" s="37">
        <v>26.9</v>
      </c>
      <c r="K6" s="37">
        <v>278</v>
      </c>
      <c r="L6" s="37">
        <v>15.98776</v>
      </c>
      <c r="M6" s="37">
        <v>8.8272700000000004</v>
      </c>
    </row>
    <row r="7" spans="1:17" x14ac:dyDescent="0.35">
      <c r="A7" s="37" t="s">
        <v>355</v>
      </c>
      <c r="B7" s="37" t="s">
        <v>358</v>
      </c>
      <c r="C7" s="37">
        <v>1</v>
      </c>
      <c r="D7" s="37" t="s">
        <v>226</v>
      </c>
      <c r="E7" s="38">
        <v>6</v>
      </c>
      <c r="F7" s="38"/>
      <c r="G7" s="39">
        <v>43195</v>
      </c>
      <c r="H7" s="37">
        <v>34</v>
      </c>
      <c r="I7" s="37">
        <v>8.08</v>
      </c>
      <c r="J7" s="37">
        <v>26.9</v>
      </c>
      <c r="K7" s="37">
        <v>279</v>
      </c>
      <c r="L7" s="37">
        <v>16.180230000000002</v>
      </c>
      <c r="M7" s="37">
        <v>8.8511399999999991</v>
      </c>
    </row>
    <row r="8" spans="1:17" x14ac:dyDescent="0.35">
      <c r="A8" s="37" t="s">
        <v>355</v>
      </c>
      <c r="B8" s="37" t="s">
        <v>358</v>
      </c>
      <c r="C8" s="37">
        <v>1</v>
      </c>
      <c r="D8" s="37" t="s">
        <v>227</v>
      </c>
      <c r="E8" s="38">
        <v>7</v>
      </c>
      <c r="F8" s="38"/>
      <c r="G8" s="39">
        <v>43195</v>
      </c>
      <c r="H8" s="37">
        <v>34</v>
      </c>
      <c r="I8" s="37">
        <v>8.08</v>
      </c>
      <c r="J8" s="37">
        <v>26.9</v>
      </c>
      <c r="K8" s="37">
        <v>280</v>
      </c>
      <c r="L8" s="37">
        <v>16.116769999999999</v>
      </c>
      <c r="M8" s="37">
        <v>8.8519100000000002</v>
      </c>
    </row>
    <row r="9" spans="1:17" x14ac:dyDescent="0.35">
      <c r="A9" s="37" t="s">
        <v>355</v>
      </c>
      <c r="B9" s="37" t="s">
        <v>357</v>
      </c>
      <c r="C9" s="37">
        <v>1</v>
      </c>
      <c r="D9" s="37" t="s">
        <v>229</v>
      </c>
      <c r="E9" s="38">
        <v>8</v>
      </c>
      <c r="F9" s="38"/>
      <c r="G9" s="39">
        <v>43195</v>
      </c>
      <c r="H9" s="37">
        <v>34</v>
      </c>
      <c r="I9" s="37">
        <v>8.08</v>
      </c>
      <c r="J9" s="37">
        <v>26.8</v>
      </c>
      <c r="K9" s="37">
        <v>281</v>
      </c>
      <c r="L9" s="37">
        <v>16.04693</v>
      </c>
      <c r="M9" s="37">
        <v>8.8551800000000007</v>
      </c>
    </row>
    <row r="10" spans="1:17" x14ac:dyDescent="0.35">
      <c r="A10" s="37" t="s">
        <v>355</v>
      </c>
      <c r="B10" s="37" t="s">
        <v>357</v>
      </c>
      <c r="C10" s="37">
        <v>1</v>
      </c>
      <c r="D10" s="37" t="s">
        <v>230</v>
      </c>
      <c r="E10" s="38">
        <v>9</v>
      </c>
      <c r="F10" s="38"/>
      <c r="G10" s="39">
        <v>43195</v>
      </c>
      <c r="H10" s="37">
        <v>34</v>
      </c>
      <c r="I10" s="37">
        <v>8.08</v>
      </c>
      <c r="J10" s="37">
        <v>26.4</v>
      </c>
      <c r="K10" s="37">
        <v>282</v>
      </c>
      <c r="L10" s="37">
        <v>16.186620000000001</v>
      </c>
      <c r="M10" s="37">
        <v>8.8526500000000006</v>
      </c>
    </row>
    <row r="11" spans="1:17" x14ac:dyDescent="0.35">
      <c r="A11" s="37" t="s">
        <v>355</v>
      </c>
      <c r="B11" s="37" t="s">
        <v>357</v>
      </c>
      <c r="C11" s="37">
        <v>1</v>
      </c>
      <c r="D11" s="37" t="s">
        <v>231</v>
      </c>
      <c r="E11" s="38">
        <v>10</v>
      </c>
      <c r="F11" s="38"/>
      <c r="G11" s="39">
        <v>43195</v>
      </c>
      <c r="H11" s="37">
        <v>34</v>
      </c>
      <c r="I11" s="37">
        <v>8.08</v>
      </c>
      <c r="J11" s="37">
        <v>26.3</v>
      </c>
      <c r="K11" s="37">
        <v>283</v>
      </c>
      <c r="L11" s="37">
        <v>16.030059999999999</v>
      </c>
      <c r="M11" s="37">
        <v>8.8397100000000002</v>
      </c>
    </row>
    <row r="12" spans="1:17" x14ac:dyDescent="0.35">
      <c r="A12" s="37" t="s">
        <v>355</v>
      </c>
      <c r="B12" s="37" t="s">
        <v>358</v>
      </c>
      <c r="C12" s="37">
        <v>1</v>
      </c>
      <c r="D12" s="37" t="s">
        <v>233</v>
      </c>
      <c r="E12" s="38">
        <v>11</v>
      </c>
      <c r="F12" s="38"/>
      <c r="G12" s="39">
        <v>43195</v>
      </c>
      <c r="H12" s="37">
        <v>34</v>
      </c>
      <c r="I12" s="37">
        <v>8.08</v>
      </c>
      <c r="J12" s="37">
        <v>26.3</v>
      </c>
      <c r="K12" s="37">
        <v>284</v>
      </c>
      <c r="L12" s="37">
        <v>16.180199999999999</v>
      </c>
      <c r="M12" s="37">
        <v>8.8511699999999998</v>
      </c>
    </row>
    <row r="13" spans="1:17" x14ac:dyDescent="0.35">
      <c r="A13" s="37" t="s">
        <v>355</v>
      </c>
      <c r="B13" s="37" t="s">
        <v>359</v>
      </c>
      <c r="C13" s="37">
        <v>1</v>
      </c>
      <c r="D13" s="37" t="s">
        <v>236</v>
      </c>
      <c r="E13" s="38">
        <v>12</v>
      </c>
      <c r="F13" s="38"/>
      <c r="G13" s="39">
        <v>43195</v>
      </c>
      <c r="H13" s="37">
        <v>34.1</v>
      </c>
      <c r="I13" s="37">
        <v>8.08</v>
      </c>
      <c r="J13" s="37">
        <v>26.3</v>
      </c>
      <c r="K13" s="37">
        <v>285</v>
      </c>
      <c r="L13" s="37">
        <v>16.1145</v>
      </c>
      <c r="M13" s="37">
        <v>8.8510100000000005</v>
      </c>
    </row>
    <row r="14" spans="1:17" s="15" customFormat="1" x14ac:dyDescent="0.35">
      <c r="A14" s="31" t="s">
        <v>355</v>
      </c>
      <c r="B14" s="31"/>
      <c r="C14" s="31">
        <v>1</v>
      </c>
      <c r="D14" s="31" t="s">
        <v>365</v>
      </c>
      <c r="E14" s="31"/>
      <c r="F14" s="31"/>
      <c r="G14" s="60">
        <v>43195</v>
      </c>
      <c r="H14" s="31">
        <v>34.1</v>
      </c>
      <c r="I14" s="33">
        <v>8.08</v>
      </c>
      <c r="J14" s="33">
        <v>26.8</v>
      </c>
      <c r="K14" s="34" t="s">
        <v>135</v>
      </c>
      <c r="L14" s="34" t="s">
        <v>363</v>
      </c>
      <c r="M14" s="34" t="s">
        <v>364</v>
      </c>
      <c r="N14" s="15">
        <f>STDEV(L2:L13)</f>
        <v>6.7096009952270871E-2</v>
      </c>
      <c r="O14" s="15">
        <f>STDEV(M2:M13)</f>
        <v>1.0442099521851161E-2</v>
      </c>
    </row>
    <row r="15" spans="1:17" s="15" customFormat="1" x14ac:dyDescent="0.35">
      <c r="A15" s="31"/>
      <c r="B15" s="31"/>
      <c r="C15" s="31"/>
      <c r="D15" s="31"/>
      <c r="E15" s="31"/>
      <c r="F15" s="31"/>
      <c r="G15" s="60"/>
      <c r="H15" s="31"/>
      <c r="I15" s="33"/>
      <c r="J15" s="33"/>
      <c r="K15" s="34" t="s">
        <v>379</v>
      </c>
      <c r="L15" s="34"/>
      <c r="M15" s="34"/>
    </row>
    <row r="16" spans="1:17" s="15" customFormat="1" x14ac:dyDescent="0.35">
      <c r="A16" s="31"/>
      <c r="B16" s="31"/>
      <c r="C16" s="31"/>
      <c r="D16" s="31"/>
      <c r="E16" s="31"/>
      <c r="F16" s="31"/>
      <c r="G16" s="60"/>
      <c r="H16" s="31"/>
      <c r="I16" s="33"/>
      <c r="J16" s="33"/>
      <c r="K16" s="15" t="s">
        <v>380</v>
      </c>
      <c r="L16" s="34"/>
      <c r="M16" s="34"/>
    </row>
    <row r="17" spans="1:15" x14ac:dyDescent="0.35">
      <c r="A17" s="37" t="s">
        <v>355</v>
      </c>
      <c r="B17" s="37" t="s">
        <v>359</v>
      </c>
      <c r="C17" s="37">
        <v>2</v>
      </c>
      <c r="D17" s="37" t="s">
        <v>237</v>
      </c>
      <c r="E17" s="38">
        <v>1</v>
      </c>
      <c r="F17" s="38"/>
      <c r="G17" s="39">
        <v>43195</v>
      </c>
      <c r="H17" s="37">
        <v>34.1</v>
      </c>
      <c r="I17" s="37">
        <v>8.08</v>
      </c>
      <c r="J17" s="37">
        <v>26.3</v>
      </c>
      <c r="K17" s="37">
        <v>286</v>
      </c>
      <c r="L17" s="37">
        <v>16.114080000000001</v>
      </c>
      <c r="M17" s="37">
        <v>8.8500499999999995</v>
      </c>
    </row>
    <row r="18" spans="1:15" x14ac:dyDescent="0.35">
      <c r="A18" s="37" t="s">
        <v>355</v>
      </c>
      <c r="B18" s="37" t="s">
        <v>357</v>
      </c>
      <c r="C18" s="37">
        <v>2</v>
      </c>
      <c r="D18" s="37" t="s">
        <v>239</v>
      </c>
      <c r="E18" s="38">
        <v>2</v>
      </c>
      <c r="F18" s="38"/>
      <c r="G18" s="39">
        <v>43195</v>
      </c>
      <c r="H18" s="37">
        <v>34.1</v>
      </c>
      <c r="I18" s="37">
        <v>8.08</v>
      </c>
      <c r="J18" s="37">
        <v>26.3</v>
      </c>
      <c r="K18" s="37">
        <v>287</v>
      </c>
      <c r="L18" s="37">
        <v>16.144819999999999</v>
      </c>
      <c r="M18" s="37">
        <v>8.8535199999999996</v>
      </c>
    </row>
    <row r="19" spans="1:15" x14ac:dyDescent="0.35">
      <c r="A19" s="37" t="s">
        <v>355</v>
      </c>
      <c r="B19" s="37" t="s">
        <v>359</v>
      </c>
      <c r="C19" s="37">
        <v>2</v>
      </c>
      <c r="D19" s="37" t="s">
        <v>240</v>
      </c>
      <c r="E19" s="38">
        <v>3</v>
      </c>
      <c r="F19" s="38"/>
      <c r="G19" s="39">
        <v>43195</v>
      </c>
      <c r="H19" s="37">
        <v>34.1</v>
      </c>
      <c r="I19" s="37">
        <v>8.08</v>
      </c>
      <c r="J19" s="37">
        <v>26.3</v>
      </c>
      <c r="K19" s="37">
        <v>288</v>
      </c>
      <c r="L19" s="37">
        <v>16.17343</v>
      </c>
      <c r="M19" s="37">
        <v>8.8554200000000005</v>
      </c>
    </row>
    <row r="20" spans="1:15" x14ac:dyDescent="0.35">
      <c r="A20" s="37" t="s">
        <v>355</v>
      </c>
      <c r="B20" s="37" t="s">
        <v>359</v>
      </c>
      <c r="C20" s="37">
        <v>2</v>
      </c>
      <c r="D20" s="37" t="s">
        <v>241</v>
      </c>
      <c r="E20" s="38">
        <v>4</v>
      </c>
      <c r="F20" s="38"/>
      <c r="G20" s="39">
        <v>43195</v>
      </c>
      <c r="H20" s="37">
        <v>34.1</v>
      </c>
      <c r="I20" s="37">
        <v>8.08</v>
      </c>
      <c r="J20" s="37">
        <v>26.3</v>
      </c>
      <c r="K20" s="37">
        <v>289</v>
      </c>
      <c r="L20" s="37">
        <v>16.118590000000001</v>
      </c>
      <c r="M20" s="37">
        <v>8.8563299999999998</v>
      </c>
    </row>
    <row r="21" spans="1:15" x14ac:dyDescent="0.35">
      <c r="A21" s="37" t="s">
        <v>355</v>
      </c>
      <c r="B21" s="37" t="s">
        <v>358</v>
      </c>
      <c r="C21" s="37">
        <v>2</v>
      </c>
      <c r="D21" s="37" t="s">
        <v>243</v>
      </c>
      <c r="E21" s="38">
        <v>5</v>
      </c>
      <c r="F21" s="38"/>
      <c r="G21" s="39">
        <v>43195</v>
      </c>
      <c r="H21" s="37">
        <v>34.200000000000003</v>
      </c>
      <c r="I21" s="37">
        <v>8.08</v>
      </c>
      <c r="J21" s="37">
        <v>26.3</v>
      </c>
      <c r="K21" s="37">
        <v>290</v>
      </c>
      <c r="L21" s="37">
        <v>16.05303</v>
      </c>
      <c r="M21" s="37">
        <v>8.8552800000000005</v>
      </c>
    </row>
    <row r="22" spans="1:15" x14ac:dyDescent="0.35">
      <c r="A22" s="37" t="s">
        <v>355</v>
      </c>
      <c r="B22" s="37" t="s">
        <v>357</v>
      </c>
      <c r="C22" s="37">
        <v>2</v>
      </c>
      <c r="D22" s="37" t="s">
        <v>244</v>
      </c>
      <c r="E22" s="38">
        <v>6</v>
      </c>
      <c r="F22" s="38"/>
      <c r="G22" s="39">
        <v>43195</v>
      </c>
      <c r="H22" s="37">
        <v>34.200000000000003</v>
      </c>
      <c r="I22" s="37">
        <v>8.07</v>
      </c>
      <c r="J22" s="37">
        <v>26.4</v>
      </c>
      <c r="K22" s="37">
        <v>291</v>
      </c>
      <c r="L22" s="37">
        <v>16.18975</v>
      </c>
      <c r="M22" s="37">
        <v>8.8576999999999995</v>
      </c>
    </row>
    <row r="23" spans="1:15" x14ac:dyDescent="0.35">
      <c r="A23" s="37" t="s">
        <v>355</v>
      </c>
      <c r="B23" s="37" t="s">
        <v>359</v>
      </c>
      <c r="C23" s="37">
        <v>2</v>
      </c>
      <c r="D23" s="37" t="s">
        <v>246</v>
      </c>
      <c r="E23" s="38">
        <v>7</v>
      </c>
      <c r="F23" s="38"/>
      <c r="G23" s="39">
        <v>43195</v>
      </c>
      <c r="H23" s="37">
        <v>34.200000000000003</v>
      </c>
      <c r="I23" s="37">
        <v>8.07</v>
      </c>
      <c r="J23" s="37">
        <v>26.5</v>
      </c>
      <c r="K23" s="37">
        <v>292</v>
      </c>
      <c r="L23" s="37">
        <v>16.165710000000001</v>
      </c>
      <c r="M23" s="37">
        <v>8.8533200000000001</v>
      </c>
    </row>
    <row r="24" spans="1:15" x14ac:dyDescent="0.35">
      <c r="A24" s="37" t="s">
        <v>355</v>
      </c>
      <c r="B24" s="37" t="s">
        <v>358</v>
      </c>
      <c r="C24" s="37">
        <v>2</v>
      </c>
      <c r="D24" s="37" t="s">
        <v>247</v>
      </c>
      <c r="E24" s="38">
        <v>8</v>
      </c>
      <c r="F24" s="38"/>
      <c r="G24" s="39">
        <v>43195</v>
      </c>
      <c r="H24" s="37">
        <v>34.1</v>
      </c>
      <c r="I24" s="37">
        <v>8.07</v>
      </c>
      <c r="J24" s="37">
        <v>26.5</v>
      </c>
      <c r="K24" s="37">
        <v>293</v>
      </c>
      <c r="L24" s="37">
        <v>16.075050000000001</v>
      </c>
      <c r="M24" s="37">
        <v>8.8614999999999995</v>
      </c>
    </row>
    <row r="25" spans="1:15" x14ac:dyDescent="0.35">
      <c r="A25" s="37" t="s">
        <v>355</v>
      </c>
      <c r="B25" s="37" t="s">
        <v>358</v>
      </c>
      <c r="C25" s="37">
        <v>2</v>
      </c>
      <c r="D25" s="37" t="s">
        <v>248</v>
      </c>
      <c r="E25" s="38">
        <v>9</v>
      </c>
      <c r="F25" s="38"/>
      <c r="G25" s="39">
        <v>43195</v>
      </c>
      <c r="H25" s="37">
        <v>34.200000000000003</v>
      </c>
      <c r="I25" s="37">
        <v>8.07</v>
      </c>
      <c r="J25" s="37">
        <v>26.5</v>
      </c>
      <c r="K25" s="37">
        <v>294</v>
      </c>
      <c r="L25" s="37">
        <v>16.132660000000001</v>
      </c>
      <c r="M25" s="37">
        <v>8.8662399999999995</v>
      </c>
    </row>
    <row r="26" spans="1:15" x14ac:dyDescent="0.35">
      <c r="A26" s="37" t="s">
        <v>355</v>
      </c>
      <c r="B26" s="37" t="s">
        <v>357</v>
      </c>
      <c r="C26" s="37">
        <v>2</v>
      </c>
      <c r="D26" s="37" t="s">
        <v>251</v>
      </c>
      <c r="E26" s="38">
        <v>10</v>
      </c>
      <c r="F26" s="38"/>
      <c r="G26" s="39">
        <v>43195</v>
      </c>
      <c r="H26" s="37">
        <v>34.200000000000003</v>
      </c>
      <c r="I26" s="37">
        <v>8.07</v>
      </c>
      <c r="J26" s="37">
        <v>26.6</v>
      </c>
      <c r="K26" s="37">
        <v>295</v>
      </c>
      <c r="L26" s="37">
        <v>16.206659999999999</v>
      </c>
      <c r="M26" s="37">
        <v>8.8625699999999998</v>
      </c>
    </row>
    <row r="27" spans="1:15" x14ac:dyDescent="0.35">
      <c r="A27" s="37" t="s">
        <v>355</v>
      </c>
      <c r="B27" s="37" t="s">
        <v>358</v>
      </c>
      <c r="C27" s="37">
        <v>2</v>
      </c>
      <c r="D27" s="37" t="s">
        <v>252</v>
      </c>
      <c r="E27" s="38">
        <v>11</v>
      </c>
      <c r="F27" s="38"/>
      <c r="G27" s="39">
        <v>43195</v>
      </c>
      <c r="H27" s="37">
        <v>34.200000000000003</v>
      </c>
      <c r="I27" s="37">
        <v>8.07</v>
      </c>
      <c r="J27" s="37">
        <v>26.6</v>
      </c>
      <c r="K27" s="37">
        <v>296</v>
      </c>
      <c r="L27" s="37">
        <v>16.10427</v>
      </c>
      <c r="M27" s="37">
        <v>8.8649299999999993</v>
      </c>
    </row>
    <row r="28" spans="1:15" x14ac:dyDescent="0.35">
      <c r="A28" s="37" t="s">
        <v>355</v>
      </c>
      <c r="B28" s="37" t="s">
        <v>357</v>
      </c>
      <c r="C28" s="37">
        <v>2</v>
      </c>
      <c r="D28" s="37" t="s">
        <v>255</v>
      </c>
      <c r="E28" s="38">
        <v>12</v>
      </c>
      <c r="F28" s="38"/>
      <c r="G28" s="39">
        <v>43195</v>
      </c>
      <c r="H28" s="37">
        <v>34.200000000000003</v>
      </c>
      <c r="I28" s="37">
        <v>8.07</v>
      </c>
      <c r="J28" s="37">
        <v>26.6</v>
      </c>
      <c r="K28" s="37">
        <v>297</v>
      </c>
      <c r="L28" s="37">
        <v>15.9573</v>
      </c>
      <c r="M28" s="37">
        <v>8.8494499999999992</v>
      </c>
    </row>
    <row r="29" spans="1:15" s="15" customFormat="1" x14ac:dyDescent="0.35">
      <c r="A29" s="31" t="s">
        <v>355</v>
      </c>
      <c r="B29" s="31"/>
      <c r="C29" s="31">
        <v>2</v>
      </c>
      <c r="D29" s="31" t="s">
        <v>366</v>
      </c>
      <c r="E29" s="32"/>
      <c r="F29" s="32"/>
      <c r="G29" s="60">
        <v>43195</v>
      </c>
      <c r="H29" s="31">
        <v>34.200000000000003</v>
      </c>
      <c r="I29" s="31">
        <v>8.07</v>
      </c>
      <c r="J29" s="31">
        <v>26.4</v>
      </c>
      <c r="K29" s="31" t="s">
        <v>135</v>
      </c>
      <c r="L29" s="31">
        <v>16.119610000000002</v>
      </c>
      <c r="M29" s="31">
        <v>8.8571899999999992</v>
      </c>
    </row>
    <row r="30" spans="1:15" s="15" customFormat="1" x14ac:dyDescent="0.35">
      <c r="A30" s="31"/>
      <c r="B30" s="31"/>
      <c r="C30" s="31"/>
      <c r="D30" s="31"/>
      <c r="E30" s="31"/>
      <c r="F30" s="31"/>
      <c r="G30" s="60"/>
      <c r="H30" s="31"/>
      <c r="I30" s="33"/>
      <c r="J30" s="33"/>
      <c r="K30" s="34" t="s">
        <v>379</v>
      </c>
      <c r="L30" s="34"/>
      <c r="M30" s="34"/>
      <c r="N30" s="15">
        <f>STDEV(L17:L28)</f>
        <v>6.8327376401476736E-2</v>
      </c>
      <c r="O30" s="15">
        <f>STDEV(M17:M28)</f>
        <v>5.5304465132901218E-3</v>
      </c>
    </row>
    <row r="31" spans="1:15" s="15" customFormat="1" x14ac:dyDescent="0.35">
      <c r="A31" s="31"/>
      <c r="B31" s="31"/>
      <c r="C31" s="31"/>
      <c r="D31" s="31"/>
      <c r="E31" s="31"/>
      <c r="F31" s="31"/>
      <c r="G31" s="60"/>
      <c r="H31" s="31"/>
      <c r="I31" s="33"/>
      <c r="J31" s="33"/>
      <c r="K31" s="15" t="s">
        <v>380</v>
      </c>
      <c r="L31" s="34"/>
      <c r="M31" s="34"/>
    </row>
    <row r="32" spans="1:15" x14ac:dyDescent="0.35">
      <c r="A32" s="37" t="s">
        <v>355</v>
      </c>
      <c r="B32" s="37" t="s">
        <v>359</v>
      </c>
      <c r="C32" s="37" t="s">
        <v>95</v>
      </c>
      <c r="D32" s="37" t="s">
        <v>256</v>
      </c>
      <c r="E32" s="38">
        <v>1</v>
      </c>
      <c r="F32" s="38"/>
      <c r="G32" s="39">
        <v>43195</v>
      </c>
      <c r="H32" s="37">
        <v>34.200000000000003</v>
      </c>
      <c r="I32" s="37">
        <v>8.07</v>
      </c>
      <c r="J32" s="37">
        <v>26.6</v>
      </c>
      <c r="K32" s="37">
        <v>298</v>
      </c>
      <c r="L32" s="37">
        <v>16.217880000000001</v>
      </c>
      <c r="M32" s="37">
        <v>8.8662799999999997</v>
      </c>
    </row>
    <row r="33" spans="1:15" x14ac:dyDescent="0.35">
      <c r="A33" s="37" t="s">
        <v>355</v>
      </c>
      <c r="B33" s="37" t="s">
        <v>359</v>
      </c>
      <c r="C33" s="37" t="s">
        <v>95</v>
      </c>
      <c r="D33" s="37" t="s">
        <v>258</v>
      </c>
      <c r="E33" s="38">
        <v>2</v>
      </c>
      <c r="F33" s="38"/>
      <c r="G33" s="39">
        <v>43195</v>
      </c>
      <c r="H33" s="37">
        <v>34.200000000000003</v>
      </c>
      <c r="I33" s="37">
        <v>8.07</v>
      </c>
      <c r="J33" s="37">
        <v>26.6</v>
      </c>
      <c r="K33" s="37">
        <v>299</v>
      </c>
      <c r="L33" s="37">
        <v>16.181149999999999</v>
      </c>
      <c r="M33" s="37">
        <v>8.8681599999999996</v>
      </c>
    </row>
    <row r="34" spans="1:15" x14ac:dyDescent="0.35">
      <c r="A34" s="37" t="s">
        <v>355</v>
      </c>
      <c r="B34" s="37" t="s">
        <v>358</v>
      </c>
      <c r="C34" s="37" t="s">
        <v>95</v>
      </c>
      <c r="D34" s="37" t="s">
        <v>260</v>
      </c>
      <c r="E34" s="38">
        <v>3</v>
      </c>
      <c r="F34" s="38"/>
      <c r="G34" s="39">
        <v>43195</v>
      </c>
      <c r="H34" s="37">
        <v>34.299999999999997</v>
      </c>
      <c r="I34" s="37">
        <v>8.07</v>
      </c>
      <c r="J34" s="37">
        <v>26.6</v>
      </c>
      <c r="K34" s="37">
        <v>300</v>
      </c>
      <c r="L34" s="37">
        <v>16.27103</v>
      </c>
      <c r="M34" s="37">
        <v>8.8680500000000002</v>
      </c>
    </row>
    <row r="35" spans="1:15" x14ac:dyDescent="0.35">
      <c r="A35" s="37" t="s">
        <v>355</v>
      </c>
      <c r="B35" s="37" t="s">
        <v>359</v>
      </c>
      <c r="C35" s="37" t="s">
        <v>95</v>
      </c>
      <c r="D35" s="37" t="s">
        <v>262</v>
      </c>
      <c r="E35" s="38">
        <v>4</v>
      </c>
      <c r="F35" s="38"/>
      <c r="G35" s="39">
        <v>43195</v>
      </c>
      <c r="H35" s="37">
        <v>34.299999999999997</v>
      </c>
      <c r="I35" s="37">
        <v>8.07</v>
      </c>
      <c r="J35" s="37">
        <v>26.6</v>
      </c>
      <c r="K35" s="37">
        <v>301</v>
      </c>
      <c r="L35" s="37">
        <v>16.159099999999999</v>
      </c>
      <c r="M35" s="37">
        <v>8.8695299999999992</v>
      </c>
    </row>
    <row r="36" spans="1:15" x14ac:dyDescent="0.35">
      <c r="A36" s="37" t="s">
        <v>355</v>
      </c>
      <c r="B36" s="37" t="s">
        <v>358</v>
      </c>
      <c r="C36" s="37" t="s">
        <v>95</v>
      </c>
      <c r="D36" s="37" t="s">
        <v>263</v>
      </c>
      <c r="E36" s="38">
        <v>5</v>
      </c>
      <c r="F36" s="38"/>
      <c r="G36" s="39">
        <v>43195</v>
      </c>
      <c r="H36" s="37">
        <v>34.200000000000003</v>
      </c>
      <c r="I36" s="37">
        <v>8.07</v>
      </c>
      <c r="J36" s="37">
        <v>26.6</v>
      </c>
      <c r="K36" s="37">
        <v>302</v>
      </c>
      <c r="L36" s="37">
        <v>16.21565</v>
      </c>
      <c r="M36" s="37">
        <v>8.8702199999999998</v>
      </c>
    </row>
    <row r="37" spans="1:15" x14ac:dyDescent="0.35">
      <c r="A37" s="37" t="s">
        <v>355</v>
      </c>
      <c r="B37" s="37" t="s">
        <v>358</v>
      </c>
      <c r="C37" s="37" t="s">
        <v>95</v>
      </c>
      <c r="D37" s="37" t="s">
        <v>264</v>
      </c>
      <c r="E37" s="38">
        <v>6</v>
      </c>
      <c r="F37" s="38"/>
      <c r="G37" s="39">
        <v>43195</v>
      </c>
      <c r="H37" s="37">
        <v>34.200000000000003</v>
      </c>
      <c r="I37" s="37">
        <v>8.07</v>
      </c>
      <c r="J37" s="37">
        <v>26.6</v>
      </c>
      <c r="K37" s="37">
        <v>303</v>
      </c>
      <c r="L37" s="37">
        <v>16.22428</v>
      </c>
      <c r="M37" s="37">
        <v>8.8751700000000007</v>
      </c>
    </row>
    <row r="38" spans="1:15" x14ac:dyDescent="0.35">
      <c r="A38" s="37" t="s">
        <v>355</v>
      </c>
      <c r="B38" s="37" t="s">
        <v>357</v>
      </c>
      <c r="C38" s="37" t="s">
        <v>95</v>
      </c>
      <c r="D38" s="37" t="s">
        <v>265</v>
      </c>
      <c r="E38" s="38">
        <v>7</v>
      </c>
      <c r="F38" s="38"/>
      <c r="G38" s="39">
        <v>43195</v>
      </c>
      <c r="H38" s="37">
        <v>34.1</v>
      </c>
      <c r="I38" s="37">
        <v>8.07</v>
      </c>
      <c r="J38" s="37">
        <v>26.6</v>
      </c>
      <c r="K38" s="37">
        <v>304</v>
      </c>
      <c r="L38" s="37">
        <v>16.126249999999999</v>
      </c>
      <c r="M38" s="37">
        <v>8.8688400000000005</v>
      </c>
    </row>
    <row r="39" spans="1:15" x14ac:dyDescent="0.35">
      <c r="A39" s="37" t="s">
        <v>355</v>
      </c>
      <c r="B39" s="37" t="s">
        <v>358</v>
      </c>
      <c r="C39" s="37" t="s">
        <v>95</v>
      </c>
      <c r="D39" s="37" t="s">
        <v>266</v>
      </c>
      <c r="E39" s="38">
        <v>8</v>
      </c>
      <c r="F39" s="38"/>
      <c r="G39" s="39">
        <v>43195</v>
      </c>
      <c r="H39" s="37">
        <v>34.1</v>
      </c>
      <c r="I39" s="37">
        <v>8.07</v>
      </c>
      <c r="J39" s="37">
        <v>26.6</v>
      </c>
      <c r="K39" s="37">
        <v>305</v>
      </c>
      <c r="L39" s="37">
        <v>16.16358</v>
      </c>
      <c r="M39" s="37">
        <v>8.8733799999999992</v>
      </c>
    </row>
    <row r="40" spans="1:15" x14ac:dyDescent="0.35">
      <c r="A40" s="37" t="s">
        <v>355</v>
      </c>
      <c r="B40" s="37" t="s">
        <v>359</v>
      </c>
      <c r="C40" s="37" t="s">
        <v>95</v>
      </c>
      <c r="D40" s="37" t="s">
        <v>267</v>
      </c>
      <c r="E40" s="38">
        <v>9</v>
      </c>
      <c r="F40" s="38"/>
      <c r="G40" s="39">
        <v>43195</v>
      </c>
      <c r="H40" s="37">
        <v>34</v>
      </c>
      <c r="I40" s="37">
        <v>8.07</v>
      </c>
      <c r="J40" s="37">
        <v>26.6</v>
      </c>
      <c r="K40" s="37">
        <v>306</v>
      </c>
      <c r="L40" s="37">
        <v>16.261389999999999</v>
      </c>
      <c r="M40" s="37">
        <v>8.8756400000000006</v>
      </c>
    </row>
    <row r="41" spans="1:15" x14ac:dyDescent="0.35">
      <c r="A41" s="37" t="s">
        <v>355</v>
      </c>
      <c r="B41" s="37" t="s">
        <v>357</v>
      </c>
      <c r="C41" s="37" t="s">
        <v>95</v>
      </c>
      <c r="D41" s="37" t="s">
        <v>268</v>
      </c>
      <c r="E41" s="38">
        <v>10</v>
      </c>
      <c r="F41" s="38"/>
      <c r="G41" s="39">
        <v>43195</v>
      </c>
      <c r="H41" s="37">
        <v>34</v>
      </c>
      <c r="I41" s="37">
        <v>8.07</v>
      </c>
      <c r="J41" s="37">
        <v>26.6</v>
      </c>
      <c r="K41" s="37">
        <v>307</v>
      </c>
      <c r="L41" s="37">
        <v>16.160270000000001</v>
      </c>
      <c r="M41" s="37">
        <v>8.8762500000000006</v>
      </c>
    </row>
    <row r="42" spans="1:15" x14ac:dyDescent="0.35">
      <c r="A42" s="37" t="s">
        <v>355</v>
      </c>
      <c r="B42" s="37" t="s">
        <v>357</v>
      </c>
      <c r="C42" s="37" t="s">
        <v>95</v>
      </c>
      <c r="D42" s="37" t="s">
        <v>269</v>
      </c>
      <c r="E42" s="38">
        <v>11</v>
      </c>
      <c r="F42" s="38"/>
      <c r="G42" s="39">
        <v>43195</v>
      </c>
      <c r="H42" s="37">
        <v>34</v>
      </c>
      <c r="I42" s="37">
        <v>8.07</v>
      </c>
      <c r="J42" s="37">
        <v>26.6</v>
      </c>
      <c r="K42" s="37">
        <v>308</v>
      </c>
      <c r="L42" s="37">
        <v>16.251460000000002</v>
      </c>
      <c r="M42" s="37">
        <v>8.8722200000000004</v>
      </c>
    </row>
    <row r="43" spans="1:15" x14ac:dyDescent="0.35">
      <c r="A43" s="37" t="s">
        <v>355</v>
      </c>
      <c r="B43" s="37" t="s">
        <v>357</v>
      </c>
      <c r="C43" s="37" t="s">
        <v>95</v>
      </c>
      <c r="D43" s="37" t="s">
        <v>271</v>
      </c>
      <c r="E43" s="38">
        <v>12</v>
      </c>
      <c r="F43" s="38"/>
      <c r="G43" s="39">
        <v>43195</v>
      </c>
      <c r="H43" s="37">
        <v>34</v>
      </c>
      <c r="I43" s="37">
        <v>8.06</v>
      </c>
      <c r="J43" s="37">
        <v>26.6</v>
      </c>
      <c r="K43" s="37">
        <v>309</v>
      </c>
      <c r="L43" s="37">
        <v>16.23452</v>
      </c>
      <c r="M43" s="37">
        <v>8.8705400000000001</v>
      </c>
    </row>
    <row r="44" spans="1:15" s="15" customFormat="1" x14ac:dyDescent="0.35">
      <c r="A44" s="31" t="s">
        <v>355</v>
      </c>
      <c r="B44" s="31"/>
      <c r="C44" s="31" t="s">
        <v>95</v>
      </c>
      <c r="D44" s="31" t="s">
        <v>367</v>
      </c>
      <c r="E44" s="32"/>
      <c r="F44" s="32"/>
      <c r="G44" s="60"/>
      <c r="H44" s="31">
        <f>AVERAGE(H32:H43)</f>
        <v>34.133333333333333</v>
      </c>
      <c r="I44" s="31">
        <f t="shared" ref="I44:M44" si="0">AVERAGE(I32:I43)</f>
        <v>8.0691666666666659</v>
      </c>
      <c r="J44" s="31">
        <f t="shared" si="0"/>
        <v>26.600000000000005</v>
      </c>
      <c r="K44" s="31">
        <f t="shared" si="0"/>
        <v>303.5</v>
      </c>
      <c r="L44" s="31">
        <f t="shared" si="0"/>
        <v>16.205546666666667</v>
      </c>
      <c r="M44" s="31">
        <f t="shared" si="0"/>
        <v>8.8711900000000004</v>
      </c>
    </row>
    <row r="45" spans="1:15" s="15" customFormat="1" x14ac:dyDescent="0.35">
      <c r="A45" s="31"/>
      <c r="B45" s="31"/>
      <c r="C45" s="31"/>
      <c r="D45" s="31"/>
      <c r="E45" s="31"/>
      <c r="F45" s="31"/>
      <c r="G45" s="60"/>
      <c r="H45" s="31"/>
      <c r="I45" s="33"/>
      <c r="J45" s="33"/>
      <c r="K45" s="34" t="s">
        <v>379</v>
      </c>
      <c r="L45" s="34"/>
      <c r="M45" s="34"/>
      <c r="N45" s="15">
        <f>STDEV(L32:L43)</f>
        <v>4.6525446084195288E-2</v>
      </c>
      <c r="O45" s="15">
        <f>STDEV(M32:M43)</f>
        <v>3.3014266888452808E-3</v>
      </c>
    </row>
    <row r="46" spans="1:15" s="15" customFormat="1" x14ac:dyDescent="0.35">
      <c r="A46" s="31"/>
      <c r="B46" s="31"/>
      <c r="C46" s="31"/>
      <c r="D46" s="31"/>
      <c r="E46" s="31"/>
      <c r="F46" s="31"/>
      <c r="G46" s="60"/>
      <c r="H46" s="31"/>
      <c r="I46" s="33"/>
      <c r="J46" s="33"/>
      <c r="K46" s="15" t="s">
        <v>380</v>
      </c>
      <c r="L46" s="34"/>
      <c r="M46" s="34"/>
    </row>
    <row r="47" spans="1:15" x14ac:dyDescent="0.35">
      <c r="A47" s="37" t="s">
        <v>355</v>
      </c>
      <c r="B47" s="37" t="s">
        <v>358</v>
      </c>
      <c r="C47" s="37">
        <v>3</v>
      </c>
      <c r="D47" s="37" t="s">
        <v>272</v>
      </c>
      <c r="E47" s="38">
        <v>1</v>
      </c>
      <c r="F47" s="38"/>
      <c r="G47" s="39">
        <v>43195</v>
      </c>
      <c r="H47" s="37">
        <v>34</v>
      </c>
      <c r="I47" s="37">
        <v>8.06</v>
      </c>
      <c r="J47" s="37">
        <v>26.6</v>
      </c>
      <c r="K47" s="37">
        <v>310</v>
      </c>
      <c r="L47" s="37">
        <v>16.148949999999999</v>
      </c>
      <c r="M47" s="37">
        <v>8.8843099999999993</v>
      </c>
    </row>
    <row r="48" spans="1:15" x14ac:dyDescent="0.35">
      <c r="A48" s="37" t="s">
        <v>355</v>
      </c>
      <c r="B48" s="37" t="s">
        <v>359</v>
      </c>
      <c r="C48" s="37">
        <v>3</v>
      </c>
      <c r="D48" s="37" t="s">
        <v>273</v>
      </c>
      <c r="E48" s="38">
        <v>2</v>
      </c>
      <c r="F48" s="38"/>
      <c r="G48" s="39">
        <v>43195</v>
      </c>
      <c r="H48" s="37">
        <v>34</v>
      </c>
      <c r="I48" s="37">
        <v>8.06</v>
      </c>
      <c r="J48" s="37">
        <v>26.6</v>
      </c>
      <c r="K48" s="37">
        <v>311</v>
      </c>
      <c r="L48" s="37">
        <v>16.137989999999999</v>
      </c>
      <c r="M48" s="37">
        <v>8.8719199999999994</v>
      </c>
    </row>
    <row r="49" spans="1:15" x14ac:dyDescent="0.35">
      <c r="A49" s="37" t="s">
        <v>355</v>
      </c>
      <c r="B49" s="37" t="s">
        <v>358</v>
      </c>
      <c r="C49" s="37">
        <v>3</v>
      </c>
      <c r="D49" s="37" t="s">
        <v>274</v>
      </c>
      <c r="E49" s="38">
        <v>3</v>
      </c>
      <c r="F49" s="38"/>
      <c r="G49" s="39">
        <v>43195</v>
      </c>
      <c r="H49" s="37">
        <v>34.1</v>
      </c>
      <c r="I49" s="37">
        <v>8.06</v>
      </c>
      <c r="J49" s="37">
        <v>26.6</v>
      </c>
      <c r="K49" s="37">
        <v>312</v>
      </c>
      <c r="L49" s="37">
        <v>16.227609999999999</v>
      </c>
      <c r="M49" s="37">
        <v>8.8753200000000003</v>
      </c>
    </row>
    <row r="50" spans="1:15" x14ac:dyDescent="0.35">
      <c r="A50" s="37" t="s">
        <v>355</v>
      </c>
      <c r="B50" s="37" t="s">
        <v>357</v>
      </c>
      <c r="C50" s="37">
        <v>3</v>
      </c>
      <c r="D50" s="37" t="s">
        <v>275</v>
      </c>
      <c r="E50" s="38">
        <v>4</v>
      </c>
      <c r="F50" s="38"/>
      <c r="G50" s="39">
        <v>43195</v>
      </c>
      <c r="H50" s="37">
        <v>34.1</v>
      </c>
      <c r="I50" s="37">
        <v>8.06</v>
      </c>
      <c r="J50" s="37">
        <v>26.6</v>
      </c>
      <c r="K50" s="37">
        <v>313</v>
      </c>
      <c r="L50" s="37">
        <v>16.245619999999999</v>
      </c>
      <c r="M50" s="37">
        <v>8.8793199999999999</v>
      </c>
    </row>
    <row r="51" spans="1:15" x14ac:dyDescent="0.35">
      <c r="A51" s="37" t="s">
        <v>355</v>
      </c>
      <c r="B51" s="37" t="s">
        <v>359</v>
      </c>
      <c r="C51" s="37">
        <v>3</v>
      </c>
      <c r="D51" s="37" t="s">
        <v>277</v>
      </c>
      <c r="E51" s="38">
        <v>5</v>
      </c>
      <c r="F51" s="38"/>
      <c r="G51" s="39">
        <v>43195</v>
      </c>
      <c r="H51" s="37">
        <v>34.200000000000003</v>
      </c>
      <c r="I51" s="37">
        <v>8.06</v>
      </c>
      <c r="J51" s="37">
        <v>26.6</v>
      </c>
      <c r="K51" s="37">
        <v>314</v>
      </c>
      <c r="L51" s="37">
        <v>16.20204</v>
      </c>
      <c r="M51" s="37">
        <v>8.8763500000000004</v>
      </c>
    </row>
    <row r="52" spans="1:15" x14ac:dyDescent="0.35">
      <c r="A52" s="37" t="s">
        <v>355</v>
      </c>
      <c r="B52" s="37" t="s">
        <v>358</v>
      </c>
      <c r="C52" s="37">
        <v>3</v>
      </c>
      <c r="D52" s="37" t="s">
        <v>278</v>
      </c>
      <c r="E52" s="38">
        <v>6</v>
      </c>
      <c r="F52" s="38"/>
      <c r="G52" s="39">
        <v>43195</v>
      </c>
      <c r="H52" s="37">
        <v>34.200000000000003</v>
      </c>
      <c r="I52" s="37">
        <v>8.06</v>
      </c>
      <c r="J52" s="37">
        <v>26.6</v>
      </c>
      <c r="K52" s="37">
        <v>315</v>
      </c>
      <c r="L52" s="37">
        <v>16.19257</v>
      </c>
      <c r="M52" s="37">
        <v>8.8774999999999995</v>
      </c>
    </row>
    <row r="53" spans="1:15" x14ac:dyDescent="0.35">
      <c r="A53" s="37" t="s">
        <v>355</v>
      </c>
      <c r="B53" s="37" t="s">
        <v>358</v>
      </c>
      <c r="C53" s="37">
        <v>3</v>
      </c>
      <c r="D53" s="37" t="s">
        <v>280</v>
      </c>
      <c r="E53" s="38">
        <v>7</v>
      </c>
      <c r="F53" s="38"/>
      <c r="G53" s="39">
        <v>43195</v>
      </c>
      <c r="H53" s="37">
        <v>34.200000000000003</v>
      </c>
      <c r="I53" s="37">
        <v>8.06</v>
      </c>
      <c r="J53" s="37">
        <v>26.6</v>
      </c>
      <c r="K53" s="37">
        <v>316</v>
      </c>
      <c r="L53" s="37">
        <v>16.185849999999999</v>
      </c>
      <c r="M53" s="37">
        <v>8.8776600000000006</v>
      </c>
    </row>
    <row r="54" spans="1:15" x14ac:dyDescent="0.35">
      <c r="A54" s="37" t="s">
        <v>355</v>
      </c>
      <c r="B54" s="37" t="s">
        <v>357</v>
      </c>
      <c r="C54" s="37">
        <v>3</v>
      </c>
      <c r="D54" s="37" t="s">
        <v>281</v>
      </c>
      <c r="E54" s="38">
        <v>8</v>
      </c>
      <c r="F54" s="38"/>
      <c r="G54" s="39">
        <v>43195</v>
      </c>
      <c r="H54" s="37">
        <v>34.200000000000003</v>
      </c>
      <c r="I54" s="37">
        <v>8.06</v>
      </c>
      <c r="J54" s="37">
        <v>26.6</v>
      </c>
      <c r="K54" s="37">
        <v>317</v>
      </c>
      <c r="L54" s="37">
        <v>16.184719999999999</v>
      </c>
      <c r="M54" s="37">
        <v>8.8751599999999993</v>
      </c>
    </row>
    <row r="55" spans="1:15" x14ac:dyDescent="0.35">
      <c r="A55" s="37" t="s">
        <v>355</v>
      </c>
      <c r="B55" s="37" t="s">
        <v>359</v>
      </c>
      <c r="C55" s="37">
        <v>3</v>
      </c>
      <c r="D55" s="37" t="s">
        <v>282</v>
      </c>
      <c r="E55" s="38">
        <v>9</v>
      </c>
      <c r="F55" s="38"/>
      <c r="G55" s="39">
        <v>43195</v>
      </c>
      <c r="H55" s="37">
        <v>34.299999999999997</v>
      </c>
      <c r="I55" s="37">
        <v>8.0500000000000007</v>
      </c>
      <c r="J55" s="37">
        <v>26.6</v>
      </c>
      <c r="K55" s="37">
        <v>318</v>
      </c>
      <c r="L55" s="37">
        <v>16.142959999999999</v>
      </c>
      <c r="M55" s="37">
        <v>8.8771400000000007</v>
      </c>
    </row>
    <row r="56" spans="1:15" x14ac:dyDescent="0.35">
      <c r="A56" s="37" t="s">
        <v>355</v>
      </c>
      <c r="B56" s="37" t="s">
        <v>359</v>
      </c>
      <c r="C56" s="37">
        <v>3</v>
      </c>
      <c r="D56" s="37" t="s">
        <v>284</v>
      </c>
      <c r="E56" s="38">
        <v>10</v>
      </c>
      <c r="F56" s="38"/>
      <c r="G56" s="39">
        <v>43195</v>
      </c>
      <c r="H56" s="37">
        <v>34.4</v>
      </c>
      <c r="I56" s="37">
        <v>8.06</v>
      </c>
      <c r="J56" s="37">
        <v>26.6</v>
      </c>
      <c r="K56" s="37">
        <v>319</v>
      </c>
      <c r="L56" s="37">
        <v>16.308530000000001</v>
      </c>
      <c r="M56" s="37">
        <v>8.8788099999999996</v>
      </c>
    </row>
    <row r="57" spans="1:15" x14ac:dyDescent="0.35">
      <c r="A57" s="37" t="s">
        <v>355</v>
      </c>
      <c r="B57" s="37" t="s">
        <v>357</v>
      </c>
      <c r="C57" s="37">
        <v>3</v>
      </c>
      <c r="D57" s="37" t="s">
        <v>287</v>
      </c>
      <c r="E57" s="38">
        <v>11</v>
      </c>
      <c r="F57" s="38"/>
      <c r="G57" s="39">
        <v>43195</v>
      </c>
      <c r="H57" s="37">
        <v>34.5</v>
      </c>
      <c r="I57" s="37">
        <v>8.06</v>
      </c>
      <c r="J57" s="37">
        <v>26.6</v>
      </c>
      <c r="K57" s="37">
        <v>320</v>
      </c>
      <c r="L57" s="37">
        <v>16.233499999999999</v>
      </c>
      <c r="M57" s="37">
        <v>8.8784799999999997</v>
      </c>
    </row>
    <row r="58" spans="1:15" x14ac:dyDescent="0.35">
      <c r="A58" s="37" t="s">
        <v>355</v>
      </c>
      <c r="B58" s="37" t="s">
        <v>357</v>
      </c>
      <c r="C58" s="37">
        <v>3</v>
      </c>
      <c r="D58" s="37" t="s">
        <v>288</v>
      </c>
      <c r="E58" s="38">
        <v>12</v>
      </c>
      <c r="F58" s="38"/>
      <c r="G58" s="39">
        <v>43195</v>
      </c>
      <c r="H58" s="37">
        <v>34.5</v>
      </c>
      <c r="I58" s="37">
        <v>8.0500000000000007</v>
      </c>
      <c r="J58" s="37">
        <v>26.5</v>
      </c>
      <c r="K58" s="37">
        <v>321</v>
      </c>
      <c r="L58" s="37">
        <v>16.129249999999999</v>
      </c>
      <c r="M58" s="37">
        <v>8.8798700000000004</v>
      </c>
    </row>
    <row r="59" spans="1:15" s="15" customFormat="1" x14ac:dyDescent="0.35">
      <c r="A59" s="31" t="s">
        <v>355</v>
      </c>
      <c r="B59" s="31"/>
      <c r="C59" s="31">
        <v>3</v>
      </c>
      <c r="D59" s="31" t="s">
        <v>368</v>
      </c>
      <c r="E59" s="32"/>
      <c r="F59" s="32"/>
      <c r="G59" s="60"/>
      <c r="H59" s="31">
        <f>AVERAGE(H47:H58)</f>
        <v>34.224999999999994</v>
      </c>
      <c r="I59" s="31">
        <f t="shared" ref="I59:M59" si="1">AVERAGE(I47:I58)</f>
        <v>8.0583333333333336</v>
      </c>
      <c r="J59" s="31">
        <f t="shared" si="1"/>
        <v>26.591666666666669</v>
      </c>
      <c r="K59" s="31">
        <f t="shared" si="1"/>
        <v>315.5</v>
      </c>
      <c r="L59" s="31">
        <f t="shared" si="1"/>
        <v>16.194965833333331</v>
      </c>
      <c r="M59" s="31">
        <f t="shared" si="1"/>
        <v>8.877653333333333</v>
      </c>
    </row>
    <row r="60" spans="1:15" s="15" customFormat="1" x14ac:dyDescent="0.35">
      <c r="A60" s="31"/>
      <c r="B60" s="31"/>
      <c r="C60" s="31"/>
      <c r="D60" s="31"/>
      <c r="E60" s="31"/>
      <c r="F60" s="31"/>
      <c r="G60" s="60"/>
      <c r="H60" s="31"/>
      <c r="I60" s="33"/>
      <c r="J60" s="33"/>
      <c r="K60" s="34" t="s">
        <v>379</v>
      </c>
      <c r="L60" s="34"/>
      <c r="M60" s="34"/>
      <c r="N60" s="15">
        <f>STDEV(L47:L58)</f>
        <v>5.2780788078159328E-2</v>
      </c>
      <c r="O60" s="15">
        <f>STDEV(M47:M58)</f>
        <v>3.0232713568202098E-3</v>
      </c>
    </row>
    <row r="61" spans="1:15" s="15" customFormat="1" x14ac:dyDescent="0.35">
      <c r="A61" s="31"/>
      <c r="B61" s="31"/>
      <c r="C61" s="31"/>
      <c r="D61" s="31"/>
      <c r="E61" s="31"/>
      <c r="F61" s="31"/>
      <c r="G61" s="60"/>
      <c r="H61" s="31"/>
      <c r="I61" s="33"/>
      <c r="J61" s="33"/>
      <c r="K61" s="15" t="s">
        <v>380</v>
      </c>
      <c r="L61" s="34"/>
      <c r="M61" s="34"/>
    </row>
    <row r="62" spans="1:15" x14ac:dyDescent="0.35">
      <c r="A62" s="37" t="s">
        <v>102</v>
      </c>
      <c r="B62" s="37" t="s">
        <v>359</v>
      </c>
      <c r="C62" s="37">
        <v>2</v>
      </c>
      <c r="D62" s="37" t="s">
        <v>240</v>
      </c>
      <c r="E62" s="37">
        <v>3</v>
      </c>
      <c r="F62" s="37">
        <v>3401</v>
      </c>
      <c r="G62" s="39">
        <v>43213</v>
      </c>
      <c r="H62" s="37">
        <v>35.4</v>
      </c>
      <c r="I62" s="37">
        <v>8.07</v>
      </c>
      <c r="J62" s="37">
        <v>27</v>
      </c>
      <c r="K62" s="37">
        <v>410</v>
      </c>
      <c r="L62" s="37">
        <v>16.03199</v>
      </c>
      <c r="M62" s="37">
        <v>8.8075500000000009</v>
      </c>
    </row>
    <row r="63" spans="1:15" x14ac:dyDescent="0.35">
      <c r="A63" s="37" t="s">
        <v>102</v>
      </c>
      <c r="B63" s="37" t="s">
        <v>357</v>
      </c>
      <c r="C63" s="37">
        <v>3</v>
      </c>
      <c r="D63" s="37" t="s">
        <v>275</v>
      </c>
      <c r="E63" s="37">
        <v>4</v>
      </c>
      <c r="F63" s="37">
        <v>3401</v>
      </c>
      <c r="G63" s="39">
        <v>43213</v>
      </c>
      <c r="H63" s="37">
        <v>35.200000000000003</v>
      </c>
      <c r="I63" s="37">
        <v>8.01</v>
      </c>
      <c r="J63" s="37">
        <v>26.5</v>
      </c>
      <c r="K63" s="37">
        <v>411</v>
      </c>
      <c r="L63" s="37">
        <v>16.085799999999999</v>
      </c>
      <c r="M63" s="37">
        <v>8.8349100000000007</v>
      </c>
    </row>
    <row r="64" spans="1:15" x14ac:dyDescent="0.35">
      <c r="A64" s="37" t="s">
        <v>102</v>
      </c>
      <c r="B64" s="37" t="s">
        <v>359</v>
      </c>
      <c r="C64" s="37">
        <v>2</v>
      </c>
      <c r="D64" s="37" t="s">
        <v>241</v>
      </c>
      <c r="E64" s="37">
        <v>4</v>
      </c>
      <c r="F64" s="37">
        <v>3401</v>
      </c>
      <c r="G64" s="39">
        <v>43213</v>
      </c>
      <c r="H64" s="37">
        <v>35.799999999999997</v>
      </c>
      <c r="I64" s="37">
        <v>8.08</v>
      </c>
      <c r="J64" s="37">
        <v>26.34</v>
      </c>
      <c r="K64" s="37">
        <v>412</v>
      </c>
      <c r="L64" s="37">
        <v>16.219840000000001</v>
      </c>
      <c r="M64" s="37">
        <v>8.8383699999999994</v>
      </c>
    </row>
    <row r="65" spans="1:15" x14ac:dyDescent="0.35">
      <c r="A65" s="37" t="s">
        <v>102</v>
      </c>
      <c r="B65" s="37" t="s">
        <v>358</v>
      </c>
      <c r="C65" s="37">
        <v>3</v>
      </c>
      <c r="D65" s="37" t="s">
        <v>274</v>
      </c>
      <c r="E65" s="37">
        <v>3</v>
      </c>
      <c r="F65" s="37">
        <v>3401</v>
      </c>
      <c r="G65" s="39">
        <v>43213</v>
      </c>
      <c r="H65" s="37">
        <v>35.9</v>
      </c>
      <c r="I65" s="37">
        <v>8.08</v>
      </c>
      <c r="J65" s="37">
        <v>26.6</v>
      </c>
      <c r="K65" s="37">
        <v>414</v>
      </c>
      <c r="L65" s="37">
        <v>16.18675</v>
      </c>
      <c r="M65" s="37">
        <v>8.8434100000000004</v>
      </c>
    </row>
    <row r="66" spans="1:15" x14ac:dyDescent="0.35">
      <c r="A66" s="37" t="s">
        <v>102</v>
      </c>
      <c r="B66" s="37" t="s">
        <v>359</v>
      </c>
      <c r="C66" s="37" t="s">
        <v>95</v>
      </c>
      <c r="D66" s="37" t="s">
        <v>262</v>
      </c>
      <c r="E66" s="37">
        <v>4</v>
      </c>
      <c r="F66" s="37">
        <v>3401</v>
      </c>
      <c r="G66" s="39">
        <v>43213</v>
      </c>
      <c r="H66" s="37">
        <v>36</v>
      </c>
      <c r="I66" s="37">
        <v>8.06</v>
      </c>
      <c r="J66" s="37">
        <v>26.6</v>
      </c>
      <c r="K66" s="37">
        <v>416</v>
      </c>
      <c r="L66" s="37">
        <v>16.256209999999999</v>
      </c>
      <c r="M66" s="37">
        <v>8.8481799999999993</v>
      </c>
    </row>
    <row r="67" spans="1:15" x14ac:dyDescent="0.35">
      <c r="A67" s="37" t="s">
        <v>102</v>
      </c>
      <c r="B67" s="37" t="s">
        <v>359</v>
      </c>
      <c r="C67" s="37">
        <v>1</v>
      </c>
      <c r="D67" s="37" t="s">
        <v>221</v>
      </c>
      <c r="E67" s="37">
        <v>4</v>
      </c>
      <c r="F67" s="37">
        <v>3401</v>
      </c>
      <c r="G67" s="39">
        <v>43213</v>
      </c>
      <c r="H67" s="37">
        <v>35.9</v>
      </c>
      <c r="I67" s="37">
        <v>8.06</v>
      </c>
      <c r="J67" s="37">
        <v>26.8</v>
      </c>
      <c r="K67" s="37">
        <v>417</v>
      </c>
      <c r="L67" s="37">
        <v>16.272220000000001</v>
      </c>
      <c r="M67" s="37">
        <v>8.8456200000000003</v>
      </c>
    </row>
    <row r="68" spans="1:15" x14ac:dyDescent="0.35">
      <c r="A68" s="37" t="s">
        <v>102</v>
      </c>
      <c r="B68" s="37" t="s">
        <v>358</v>
      </c>
      <c r="C68" s="37" t="s">
        <v>95</v>
      </c>
      <c r="D68" s="37" t="s">
        <v>260</v>
      </c>
      <c r="E68" s="37">
        <v>3</v>
      </c>
      <c r="F68" s="37">
        <v>3401</v>
      </c>
      <c r="G68" s="39">
        <v>43213</v>
      </c>
      <c r="H68" s="37">
        <v>35.9</v>
      </c>
      <c r="I68" s="37">
        <v>8.1</v>
      </c>
      <c r="J68" s="37">
        <v>26.7</v>
      </c>
      <c r="K68" s="37">
        <v>418</v>
      </c>
      <c r="L68" s="37">
        <v>16.298639999999999</v>
      </c>
      <c r="M68" s="37">
        <v>8.8454800000000002</v>
      </c>
    </row>
    <row r="69" spans="1:15" x14ac:dyDescent="0.35">
      <c r="A69" s="37" t="s">
        <v>102</v>
      </c>
      <c r="B69" s="37" t="s">
        <v>359</v>
      </c>
      <c r="C69" s="37">
        <v>1</v>
      </c>
      <c r="D69" s="37" t="s">
        <v>219</v>
      </c>
      <c r="E69" s="37">
        <v>3</v>
      </c>
      <c r="F69" s="37">
        <v>3401</v>
      </c>
      <c r="G69" s="39">
        <v>43213</v>
      </c>
      <c r="H69" s="37">
        <v>35.700000000000003</v>
      </c>
      <c r="I69" s="37">
        <v>8.11</v>
      </c>
      <c r="J69" s="37">
        <v>26.9</v>
      </c>
      <c r="K69" s="37">
        <v>421</v>
      </c>
      <c r="L69" s="37">
        <v>16.190950000000001</v>
      </c>
      <c r="M69" s="37">
        <v>8.8396399999999993</v>
      </c>
    </row>
    <row r="70" spans="1:15" s="15" customFormat="1" x14ac:dyDescent="0.35">
      <c r="A70" s="31" t="s">
        <v>102</v>
      </c>
      <c r="B70" s="31"/>
      <c r="C70" s="31">
        <v>3401</v>
      </c>
      <c r="D70" s="31" t="s">
        <v>369</v>
      </c>
      <c r="E70" s="32"/>
      <c r="F70" s="31">
        <v>3401</v>
      </c>
      <c r="G70" s="60"/>
      <c r="H70" s="31">
        <f>AVERAGE(H62:H69)</f>
        <v>35.725000000000001</v>
      </c>
      <c r="I70" s="31">
        <f t="shared" ref="I70:M70" si="2">AVERAGE(I62:I69)</f>
        <v>8.0712499999999991</v>
      </c>
      <c r="J70" s="31">
        <f t="shared" si="2"/>
        <v>26.68</v>
      </c>
      <c r="K70" s="31">
        <f t="shared" si="2"/>
        <v>414.875</v>
      </c>
      <c r="L70" s="31">
        <f t="shared" si="2"/>
        <v>16.192799999999998</v>
      </c>
      <c r="M70" s="31">
        <f t="shared" si="2"/>
        <v>8.8378949999999996</v>
      </c>
    </row>
    <row r="71" spans="1:15" s="15" customFormat="1" x14ac:dyDescent="0.35">
      <c r="A71" s="31"/>
      <c r="B71" s="31"/>
      <c r="C71" s="31"/>
      <c r="D71" s="31"/>
      <c r="E71" s="31"/>
      <c r="F71" s="31"/>
      <c r="G71" s="60"/>
      <c r="H71" s="31"/>
      <c r="I71" s="33"/>
      <c r="J71" s="33"/>
      <c r="K71" s="34" t="s">
        <v>379</v>
      </c>
      <c r="L71" s="34"/>
      <c r="M71" s="34"/>
      <c r="N71" s="15">
        <f>STDEV(L62:L69)</f>
        <v>9.2281024825568228E-2</v>
      </c>
      <c r="O71" s="15">
        <f>STDEV(M62:M69)</f>
        <v>1.3018690958990662E-2</v>
      </c>
    </row>
    <row r="72" spans="1:15" s="15" customFormat="1" x14ac:dyDescent="0.35">
      <c r="A72" s="31"/>
      <c r="B72" s="31"/>
      <c r="C72" s="31"/>
      <c r="D72" s="31"/>
      <c r="E72" s="31"/>
      <c r="F72" s="31"/>
      <c r="G72" s="60"/>
      <c r="H72" s="31"/>
      <c r="I72" s="33"/>
      <c r="J72" s="33"/>
      <c r="K72" s="15" t="s">
        <v>380</v>
      </c>
      <c r="L72" s="34"/>
      <c r="M72" s="34"/>
    </row>
    <row r="73" spans="1:15" x14ac:dyDescent="0.35">
      <c r="A73" s="37" t="s">
        <v>102</v>
      </c>
      <c r="B73" s="37" t="s">
        <v>358</v>
      </c>
      <c r="C73" s="37">
        <v>2</v>
      </c>
      <c r="D73" s="37" t="s">
        <v>243</v>
      </c>
      <c r="E73" s="37">
        <v>5</v>
      </c>
      <c r="F73" s="37">
        <v>3402</v>
      </c>
      <c r="G73" s="39">
        <v>43213</v>
      </c>
      <c r="H73" s="37">
        <v>35.4</v>
      </c>
      <c r="I73" s="37">
        <v>8.11</v>
      </c>
      <c r="J73" s="37">
        <v>26.9</v>
      </c>
      <c r="K73" s="37">
        <v>422</v>
      </c>
      <c r="L73" s="37">
        <v>16.237100000000002</v>
      </c>
      <c r="M73" s="37">
        <v>8.8495000000000008</v>
      </c>
    </row>
    <row r="74" spans="1:15" x14ac:dyDescent="0.35">
      <c r="A74" s="37" t="s">
        <v>102</v>
      </c>
      <c r="B74" s="37" t="s">
        <v>358</v>
      </c>
      <c r="C74" s="37">
        <v>1</v>
      </c>
      <c r="D74" s="37" t="s">
        <v>226</v>
      </c>
      <c r="E74" s="37">
        <v>6</v>
      </c>
      <c r="F74" s="37">
        <v>3402</v>
      </c>
      <c r="G74" s="39">
        <v>43213</v>
      </c>
      <c r="H74" s="37">
        <v>35.200000000000003</v>
      </c>
      <c r="I74" s="37">
        <v>8.11</v>
      </c>
      <c r="J74" s="37">
        <v>26.9</v>
      </c>
      <c r="K74" s="37">
        <v>424</v>
      </c>
      <c r="L74" s="37">
        <v>16.328040000000001</v>
      </c>
      <c r="M74" s="37">
        <v>8.8511900000000008</v>
      </c>
    </row>
    <row r="75" spans="1:15" x14ac:dyDescent="0.35">
      <c r="A75" s="37" t="s">
        <v>102</v>
      </c>
      <c r="B75" s="37" t="s">
        <v>358</v>
      </c>
      <c r="C75" s="37" t="s">
        <v>95</v>
      </c>
      <c r="D75" s="37" t="s">
        <v>264</v>
      </c>
      <c r="E75" s="37">
        <v>6</v>
      </c>
      <c r="F75" s="37">
        <v>3402</v>
      </c>
      <c r="G75" s="39">
        <v>43213</v>
      </c>
      <c r="H75" s="37">
        <v>35.200000000000003</v>
      </c>
      <c r="I75" s="37">
        <v>8.1300000000000008</v>
      </c>
      <c r="J75" s="37">
        <v>26.9</v>
      </c>
      <c r="K75" s="37">
        <v>425</v>
      </c>
      <c r="L75" s="37">
        <v>16.251760000000001</v>
      </c>
      <c r="M75" s="37">
        <v>8.8543299999999991</v>
      </c>
    </row>
    <row r="76" spans="1:15" x14ac:dyDescent="0.35">
      <c r="A76" s="37" t="s">
        <v>102</v>
      </c>
      <c r="B76" s="37" t="s">
        <v>358</v>
      </c>
      <c r="C76" s="37">
        <v>3</v>
      </c>
      <c r="D76" s="37" t="s">
        <v>278</v>
      </c>
      <c r="E76" s="37">
        <v>6</v>
      </c>
      <c r="F76" s="37">
        <v>3402</v>
      </c>
      <c r="G76" s="39">
        <v>43213</v>
      </c>
      <c r="H76" s="37">
        <v>35.1</v>
      </c>
      <c r="I76" s="37">
        <v>8.1199999999999992</v>
      </c>
      <c r="J76" s="37">
        <v>26.9</v>
      </c>
      <c r="K76" s="37">
        <v>426</v>
      </c>
      <c r="L76" s="37">
        <v>16.264330000000001</v>
      </c>
      <c r="M76" s="37">
        <v>8.8539899999999996</v>
      </c>
    </row>
    <row r="77" spans="1:15" x14ac:dyDescent="0.35">
      <c r="A77" s="37" t="s">
        <v>102</v>
      </c>
      <c r="B77" s="37" t="s">
        <v>357</v>
      </c>
      <c r="C77" s="37">
        <v>2</v>
      </c>
      <c r="D77" s="37" t="s">
        <v>244</v>
      </c>
      <c r="E77" s="37">
        <v>6</v>
      </c>
      <c r="F77" s="37">
        <v>3402</v>
      </c>
      <c r="G77" s="39">
        <v>43213</v>
      </c>
      <c r="H77" s="37">
        <v>35.4</v>
      </c>
      <c r="I77" s="37">
        <v>8.14</v>
      </c>
      <c r="J77" s="37">
        <v>26.9</v>
      </c>
      <c r="K77" s="37">
        <v>428</v>
      </c>
      <c r="L77" s="37">
        <v>16.2758</v>
      </c>
      <c r="M77" s="37">
        <v>8.8540500000000009</v>
      </c>
    </row>
    <row r="78" spans="1:15" x14ac:dyDescent="0.35">
      <c r="A78" s="37" t="s">
        <v>102</v>
      </c>
      <c r="B78" s="37" t="s">
        <v>359</v>
      </c>
      <c r="C78" s="37">
        <v>3</v>
      </c>
      <c r="D78" s="37" t="s">
        <v>277</v>
      </c>
      <c r="E78" s="37">
        <v>5</v>
      </c>
      <c r="F78" s="37">
        <v>3402</v>
      </c>
      <c r="G78" s="39">
        <v>43213</v>
      </c>
      <c r="H78" s="37">
        <v>34.9</v>
      </c>
      <c r="I78" s="37">
        <v>8.14</v>
      </c>
      <c r="J78" s="37">
        <v>26.9</v>
      </c>
      <c r="K78" s="37">
        <v>430</v>
      </c>
      <c r="L78" s="37">
        <v>16.260110000000001</v>
      </c>
      <c r="M78" s="37">
        <v>8.8562399999999997</v>
      </c>
    </row>
    <row r="79" spans="1:15" x14ac:dyDescent="0.35">
      <c r="A79" s="37" t="s">
        <v>102</v>
      </c>
      <c r="B79" s="37" t="s">
        <v>358</v>
      </c>
      <c r="C79" s="37" t="s">
        <v>95</v>
      </c>
      <c r="D79" s="37" t="s">
        <v>263</v>
      </c>
      <c r="E79" s="37">
        <v>5</v>
      </c>
      <c r="F79" s="37">
        <v>3402</v>
      </c>
      <c r="G79" s="39">
        <v>43213</v>
      </c>
      <c r="H79" s="37">
        <v>35</v>
      </c>
      <c r="I79" s="37">
        <v>8.14</v>
      </c>
      <c r="J79" s="37">
        <v>26.9</v>
      </c>
      <c r="K79" s="37">
        <v>431</v>
      </c>
      <c r="L79" s="37">
        <v>16.31345</v>
      </c>
      <c r="M79" s="37">
        <v>8.8565500000000004</v>
      </c>
    </row>
    <row r="80" spans="1:15" x14ac:dyDescent="0.35">
      <c r="A80" s="37" t="s">
        <v>102</v>
      </c>
      <c r="B80" s="37" t="s">
        <v>359</v>
      </c>
      <c r="C80" s="37">
        <v>1</v>
      </c>
      <c r="D80" s="37" t="s">
        <v>223</v>
      </c>
      <c r="E80" s="37">
        <v>5</v>
      </c>
      <c r="F80" s="37">
        <v>3402</v>
      </c>
      <c r="G80" s="39">
        <v>43213</v>
      </c>
      <c r="H80" s="37">
        <v>35.1</v>
      </c>
      <c r="I80" s="37">
        <v>8.14</v>
      </c>
      <c r="J80" s="37">
        <v>26.9</v>
      </c>
      <c r="K80" s="37">
        <v>432</v>
      </c>
      <c r="L80" s="37">
        <v>16.228020000000001</v>
      </c>
      <c r="M80" s="37">
        <v>8.8523499999999995</v>
      </c>
    </row>
    <row r="81" spans="1:15" s="15" customFormat="1" x14ac:dyDescent="0.35">
      <c r="A81" s="31" t="s">
        <v>102</v>
      </c>
      <c r="B81" s="31"/>
      <c r="C81" s="31">
        <v>3402</v>
      </c>
      <c r="D81" s="31" t="s">
        <v>371</v>
      </c>
      <c r="E81" s="31"/>
      <c r="F81" s="31">
        <v>3402</v>
      </c>
      <c r="G81" s="60"/>
      <c r="H81" s="31">
        <f>AVERAGE(H73:H80)</f>
        <v>35.162500000000001</v>
      </c>
      <c r="I81" s="31">
        <f t="shared" ref="I81:L81" si="3">AVERAGE(I73:I80)</f>
        <v>8.1287500000000001</v>
      </c>
      <c r="J81" s="31">
        <f t="shared" si="3"/>
        <v>26.900000000000002</v>
      </c>
      <c r="K81" s="31">
        <f t="shared" si="3"/>
        <v>427.25</v>
      </c>
      <c r="L81" s="31">
        <f t="shared" si="3"/>
        <v>16.269826250000001</v>
      </c>
      <c r="M81" s="31">
        <f>AVERAGE(M73:M80)</f>
        <v>8.8535249999999994</v>
      </c>
    </row>
    <row r="82" spans="1:15" s="15" customFormat="1" x14ac:dyDescent="0.35">
      <c r="A82" s="31"/>
      <c r="B82" s="31"/>
      <c r="C82" s="31"/>
      <c r="D82" s="31"/>
      <c r="E82" s="31"/>
      <c r="F82" s="31"/>
      <c r="G82" s="60"/>
      <c r="H82" s="31"/>
      <c r="I82" s="33"/>
      <c r="J82" s="33"/>
      <c r="K82" s="34" t="s">
        <v>379</v>
      </c>
      <c r="L82" s="34"/>
      <c r="M82" s="34"/>
      <c r="N82" s="15">
        <f>STDEV(L73:L80)</f>
        <v>3.5045545034792937E-2</v>
      </c>
      <c r="O82" s="15">
        <f>STDEV(M73:M80)</f>
        <v>2.4111408088286039E-3</v>
      </c>
    </row>
    <row r="83" spans="1:15" s="15" customFormat="1" x14ac:dyDescent="0.35">
      <c r="A83" s="31"/>
      <c r="B83" s="31"/>
      <c r="C83" s="31"/>
      <c r="D83" s="31"/>
      <c r="E83" s="31"/>
      <c r="F83" s="31"/>
      <c r="G83" s="60"/>
      <c r="H83" s="31"/>
      <c r="I83" s="33"/>
      <c r="J83" s="33"/>
      <c r="K83" s="15" t="s">
        <v>380</v>
      </c>
      <c r="L83" s="34"/>
      <c r="M83" s="34"/>
    </row>
    <row r="84" spans="1:15" x14ac:dyDescent="0.35">
      <c r="A84" s="37" t="s">
        <v>102</v>
      </c>
      <c r="B84" s="37" t="s">
        <v>357</v>
      </c>
      <c r="C84" s="37" t="s">
        <v>95</v>
      </c>
      <c r="D84" s="37" t="s">
        <v>265</v>
      </c>
      <c r="E84" s="37">
        <v>7</v>
      </c>
      <c r="F84" s="37">
        <v>3403</v>
      </c>
      <c r="G84" s="39">
        <v>43213</v>
      </c>
      <c r="H84" s="37">
        <v>35.1</v>
      </c>
      <c r="I84" s="37">
        <v>8.1199999999999992</v>
      </c>
      <c r="J84" s="37">
        <v>26.9</v>
      </c>
      <c r="K84" s="37">
        <v>433</v>
      </c>
      <c r="L84" s="37">
        <v>16.310369999999999</v>
      </c>
      <c r="M84" s="37">
        <v>8.8572299999999995</v>
      </c>
    </row>
    <row r="85" spans="1:15" x14ac:dyDescent="0.35">
      <c r="A85" s="37" t="s">
        <v>102</v>
      </c>
      <c r="B85" s="37" t="s">
        <v>357</v>
      </c>
      <c r="C85" s="37">
        <v>3</v>
      </c>
      <c r="D85" s="37" t="s">
        <v>281</v>
      </c>
      <c r="E85" s="37">
        <v>8</v>
      </c>
      <c r="F85" s="37">
        <v>3403</v>
      </c>
      <c r="G85" s="39">
        <v>43213</v>
      </c>
      <c r="H85" s="37">
        <v>35.1</v>
      </c>
      <c r="I85" s="37">
        <v>8.1199999999999992</v>
      </c>
      <c r="J85" s="37">
        <v>26.9</v>
      </c>
      <c r="K85" s="37">
        <v>434</v>
      </c>
      <c r="L85" s="37">
        <v>16.260069999999999</v>
      </c>
      <c r="M85" s="37">
        <v>8.86205</v>
      </c>
    </row>
    <row r="86" spans="1:15" x14ac:dyDescent="0.35">
      <c r="A86" s="37" t="s">
        <v>102</v>
      </c>
      <c r="B86" s="37" t="s">
        <v>357</v>
      </c>
      <c r="C86" s="37">
        <v>1</v>
      </c>
      <c r="D86" s="37" t="s">
        <v>229</v>
      </c>
      <c r="E86" s="37">
        <v>8</v>
      </c>
      <c r="F86" s="37">
        <v>3403</v>
      </c>
      <c r="G86" s="39">
        <v>43213</v>
      </c>
      <c r="H86" s="37">
        <v>35.200000000000003</v>
      </c>
      <c r="I86" s="37">
        <v>8.1300000000000008</v>
      </c>
      <c r="J86" s="37">
        <v>27</v>
      </c>
      <c r="K86" s="37">
        <v>435</v>
      </c>
      <c r="L86" s="37">
        <v>16.275289999999998</v>
      </c>
      <c r="M86" s="37">
        <v>8.8617799999999995</v>
      </c>
    </row>
    <row r="87" spans="1:15" x14ac:dyDescent="0.35">
      <c r="A87" s="37" t="s">
        <v>102</v>
      </c>
      <c r="B87" s="37" t="s">
        <v>358</v>
      </c>
      <c r="C87" s="37">
        <v>2</v>
      </c>
      <c r="D87" s="37" t="s">
        <v>247</v>
      </c>
      <c r="E87" s="37">
        <v>8</v>
      </c>
      <c r="F87" s="37">
        <v>3403</v>
      </c>
      <c r="G87" s="39">
        <v>43213</v>
      </c>
      <c r="H87" s="37">
        <v>35.1</v>
      </c>
      <c r="I87" s="37">
        <v>8.1300000000000008</v>
      </c>
      <c r="J87" s="37">
        <v>27</v>
      </c>
      <c r="K87" s="37">
        <v>436</v>
      </c>
      <c r="L87" s="37">
        <v>16.26615</v>
      </c>
      <c r="M87" s="37">
        <v>8.8585999999999991</v>
      </c>
    </row>
    <row r="88" spans="1:15" x14ac:dyDescent="0.35">
      <c r="A88" s="37" t="s">
        <v>102</v>
      </c>
      <c r="B88" s="37" t="s">
        <v>359</v>
      </c>
      <c r="C88" s="37">
        <v>2</v>
      </c>
      <c r="D88" s="37" t="s">
        <v>246</v>
      </c>
      <c r="E88" s="37">
        <v>7</v>
      </c>
      <c r="F88" s="37">
        <v>3403</v>
      </c>
      <c r="G88" s="39">
        <v>43213</v>
      </c>
      <c r="H88" s="37">
        <v>35</v>
      </c>
      <c r="I88" s="37">
        <v>8.1300000000000008</v>
      </c>
      <c r="J88" s="37">
        <v>27.1</v>
      </c>
      <c r="K88" s="37">
        <v>437</v>
      </c>
      <c r="L88" s="37">
        <v>16.178909999999998</v>
      </c>
      <c r="M88" s="44">
        <v>8.8457699999999999</v>
      </c>
    </row>
    <row r="89" spans="1:15" x14ac:dyDescent="0.35">
      <c r="A89" s="37" t="s">
        <v>102</v>
      </c>
      <c r="B89" s="37" t="s">
        <v>358</v>
      </c>
      <c r="C89" s="37">
        <v>1</v>
      </c>
      <c r="D89" s="37" t="s">
        <v>227</v>
      </c>
      <c r="E89" s="37">
        <v>7</v>
      </c>
      <c r="F89" s="37">
        <v>3403</v>
      </c>
      <c r="G89" s="39">
        <v>43213</v>
      </c>
      <c r="H89" s="37">
        <v>34.9</v>
      </c>
      <c r="I89" s="37">
        <v>8.1199999999999992</v>
      </c>
      <c r="J89" s="37">
        <v>27.2</v>
      </c>
      <c r="K89" s="37">
        <v>438</v>
      </c>
      <c r="L89" s="37">
        <v>16.325669999999999</v>
      </c>
      <c r="M89" s="44">
        <v>8.8623100000000008</v>
      </c>
    </row>
    <row r="90" spans="1:15" x14ac:dyDescent="0.35">
      <c r="A90" s="37" t="s">
        <v>102</v>
      </c>
      <c r="B90" s="37" t="s">
        <v>358</v>
      </c>
      <c r="C90" s="37" t="s">
        <v>95</v>
      </c>
      <c r="D90" s="37" t="s">
        <v>266</v>
      </c>
      <c r="E90" s="37">
        <v>8</v>
      </c>
      <c r="F90" s="37">
        <v>3403</v>
      </c>
      <c r="G90" s="39">
        <v>43213</v>
      </c>
      <c r="H90" s="37">
        <v>34.799999999999997</v>
      </c>
      <c r="I90" s="37">
        <v>8.1199999999999992</v>
      </c>
      <c r="J90" s="37">
        <v>27</v>
      </c>
      <c r="K90" s="37">
        <v>439</v>
      </c>
      <c r="L90" s="37">
        <v>16.2867</v>
      </c>
      <c r="M90" s="44">
        <v>8.8603299999999994</v>
      </c>
    </row>
    <row r="91" spans="1:15" x14ac:dyDescent="0.35">
      <c r="A91" s="37" t="s">
        <v>102</v>
      </c>
      <c r="B91" s="37" t="s">
        <v>358</v>
      </c>
      <c r="C91" s="37">
        <v>3</v>
      </c>
      <c r="D91" s="37" t="s">
        <v>280</v>
      </c>
      <c r="E91" s="37">
        <v>7</v>
      </c>
      <c r="F91" s="37">
        <v>3403</v>
      </c>
      <c r="G91" s="39">
        <v>43213</v>
      </c>
      <c r="H91" s="37">
        <v>34.799999999999997</v>
      </c>
      <c r="I91" s="37">
        <v>8.1199999999999992</v>
      </c>
      <c r="J91" s="37">
        <v>27</v>
      </c>
      <c r="K91" s="37">
        <v>440</v>
      </c>
      <c r="L91" s="37">
        <v>16.221209999999999</v>
      </c>
      <c r="M91" s="44">
        <v>8.8607999999999993</v>
      </c>
    </row>
    <row r="92" spans="1:15" s="15" customFormat="1" x14ac:dyDescent="0.35">
      <c r="A92" s="31" t="s">
        <v>102</v>
      </c>
      <c r="B92" s="31"/>
      <c r="C92" s="31">
        <v>3403</v>
      </c>
      <c r="D92" s="31" t="s">
        <v>372</v>
      </c>
      <c r="E92" s="31"/>
      <c r="F92" s="31">
        <v>3403</v>
      </c>
      <c r="G92" s="60"/>
      <c r="H92" s="31">
        <f>AVERAGE(H84:H91)</f>
        <v>35</v>
      </c>
      <c r="I92" s="31">
        <f t="shared" ref="I92:M92" si="4">AVERAGE(I84:I91)</f>
        <v>8.1237499999999994</v>
      </c>
      <c r="J92" s="31">
        <f t="shared" si="4"/>
        <v>27.012499999999999</v>
      </c>
      <c r="K92" s="31">
        <f t="shared" si="4"/>
        <v>436.5</v>
      </c>
      <c r="L92" s="31">
        <f t="shared" si="4"/>
        <v>16.26554625</v>
      </c>
      <c r="M92" s="31">
        <f t="shared" si="4"/>
        <v>8.8586087500000001</v>
      </c>
    </row>
    <row r="93" spans="1:15" s="15" customFormat="1" x14ac:dyDescent="0.35">
      <c r="A93" s="31"/>
      <c r="B93" s="31"/>
      <c r="C93" s="31"/>
      <c r="D93" s="31"/>
      <c r="E93" s="31"/>
      <c r="F93" s="31"/>
      <c r="G93" s="60"/>
      <c r="H93" s="31"/>
      <c r="I93" s="33"/>
      <c r="J93" s="33"/>
      <c r="K93" s="34" t="s">
        <v>379</v>
      </c>
      <c r="L93" s="34"/>
      <c r="M93" s="34"/>
      <c r="N93" s="15">
        <f>STDEV(L84:L91)</f>
        <v>4.7311056375409263E-2</v>
      </c>
      <c r="O93" s="15">
        <f>STDEV(M84:M91)</f>
        <v>5.4784915481232033E-3</v>
      </c>
    </row>
    <row r="94" spans="1:15" s="15" customFormat="1" x14ac:dyDescent="0.35">
      <c r="A94" s="31"/>
      <c r="B94" s="31"/>
      <c r="C94" s="31"/>
      <c r="D94" s="31"/>
      <c r="E94" s="31"/>
      <c r="F94" s="31"/>
      <c r="G94" s="60"/>
      <c r="H94" s="31"/>
      <c r="I94" s="33"/>
      <c r="J94" s="33"/>
      <c r="K94" s="15" t="s">
        <v>380</v>
      </c>
      <c r="L94" s="34"/>
      <c r="M94" s="34"/>
    </row>
    <row r="95" spans="1:15" x14ac:dyDescent="0.35">
      <c r="A95" s="37" t="s">
        <v>102</v>
      </c>
      <c r="B95" s="37" t="s">
        <v>359</v>
      </c>
      <c r="C95" s="37" t="s">
        <v>95</v>
      </c>
      <c r="D95" s="37" t="s">
        <v>267</v>
      </c>
      <c r="E95" s="37">
        <v>9</v>
      </c>
      <c r="F95" s="37">
        <v>3404</v>
      </c>
      <c r="G95" s="39">
        <v>43213</v>
      </c>
      <c r="H95" s="37">
        <v>34.700000000000003</v>
      </c>
      <c r="I95" s="37">
        <v>8.1199999999999992</v>
      </c>
      <c r="J95" s="37">
        <v>27.2</v>
      </c>
      <c r="K95" s="37">
        <v>441</v>
      </c>
      <c r="L95" s="37">
        <v>16.386790000000001</v>
      </c>
      <c r="M95" s="44">
        <v>8.86294</v>
      </c>
    </row>
    <row r="96" spans="1:15" x14ac:dyDescent="0.35">
      <c r="A96" s="37" t="s">
        <v>102</v>
      </c>
      <c r="B96" s="37" t="s">
        <v>357</v>
      </c>
      <c r="C96" s="37">
        <v>1</v>
      </c>
      <c r="D96" s="37" t="s">
        <v>230</v>
      </c>
      <c r="E96" s="37">
        <v>9</v>
      </c>
      <c r="F96" s="37">
        <v>3404</v>
      </c>
      <c r="G96" s="39">
        <v>43213</v>
      </c>
      <c r="H96" s="37">
        <v>34.799999999999997</v>
      </c>
      <c r="I96" s="37">
        <v>8.1199999999999992</v>
      </c>
      <c r="J96" s="37">
        <v>27.2</v>
      </c>
      <c r="K96" s="37">
        <v>442</v>
      </c>
      <c r="L96" s="37">
        <v>16.344940000000001</v>
      </c>
      <c r="M96" s="44">
        <v>8.8629099999999994</v>
      </c>
    </row>
    <row r="97" spans="1:15" x14ac:dyDescent="0.35">
      <c r="A97" s="37" t="s">
        <v>102</v>
      </c>
      <c r="B97" s="37" t="s">
        <v>357</v>
      </c>
      <c r="C97" s="37">
        <v>1</v>
      </c>
      <c r="D97" s="37" t="s">
        <v>231</v>
      </c>
      <c r="E97" s="37">
        <v>10</v>
      </c>
      <c r="F97" s="37">
        <v>3404</v>
      </c>
      <c r="G97" s="39">
        <v>43213</v>
      </c>
      <c r="H97" s="37">
        <v>34.799999999999997</v>
      </c>
      <c r="I97" s="37">
        <v>8.1199999999999992</v>
      </c>
      <c r="J97" s="37">
        <v>27</v>
      </c>
      <c r="K97" s="37">
        <v>443</v>
      </c>
      <c r="L97" s="37">
        <v>16.30538</v>
      </c>
      <c r="M97" s="44">
        <v>8.8667200000000008</v>
      </c>
    </row>
    <row r="98" spans="1:15" x14ac:dyDescent="0.35">
      <c r="A98" s="37" t="s">
        <v>102</v>
      </c>
      <c r="B98" s="37" t="s">
        <v>357</v>
      </c>
      <c r="C98" s="37" t="s">
        <v>95</v>
      </c>
      <c r="D98" s="37" t="s">
        <v>269</v>
      </c>
      <c r="E98" s="37">
        <v>11</v>
      </c>
      <c r="F98" s="37">
        <v>3404</v>
      </c>
      <c r="G98" s="39">
        <v>43213</v>
      </c>
      <c r="H98" s="37">
        <v>34.9</v>
      </c>
      <c r="I98" s="37">
        <v>8.11</v>
      </c>
      <c r="J98" s="37">
        <v>27.1</v>
      </c>
      <c r="K98" s="37">
        <v>444</v>
      </c>
      <c r="L98" s="37">
        <v>16.13917</v>
      </c>
      <c r="M98" s="44">
        <v>8.8497599999999998</v>
      </c>
    </row>
    <row r="99" spans="1:15" x14ac:dyDescent="0.35">
      <c r="A99" s="37" t="s">
        <v>102</v>
      </c>
      <c r="B99" s="37" t="s">
        <v>359</v>
      </c>
      <c r="C99" s="37">
        <v>3</v>
      </c>
      <c r="D99" s="37" t="s">
        <v>284</v>
      </c>
      <c r="E99" s="37">
        <v>10</v>
      </c>
      <c r="F99" s="37">
        <v>3404</v>
      </c>
      <c r="G99" s="39">
        <v>43213</v>
      </c>
      <c r="H99" s="37">
        <v>34.9</v>
      </c>
      <c r="I99" s="37">
        <v>8.11</v>
      </c>
      <c r="J99" s="37">
        <v>27.1</v>
      </c>
      <c r="K99" s="37">
        <v>445</v>
      </c>
      <c r="L99" s="37">
        <v>16.21228</v>
      </c>
      <c r="M99" s="44">
        <v>8.8651999999999997</v>
      </c>
    </row>
    <row r="100" spans="1:15" x14ac:dyDescent="0.35">
      <c r="A100" s="37" t="s">
        <v>102</v>
      </c>
      <c r="B100" s="37" t="s">
        <v>359</v>
      </c>
      <c r="C100" s="37">
        <v>3</v>
      </c>
      <c r="D100" s="37" t="s">
        <v>282</v>
      </c>
      <c r="E100" s="37">
        <v>9</v>
      </c>
      <c r="F100" s="37">
        <v>3404</v>
      </c>
      <c r="G100" s="39">
        <v>43213</v>
      </c>
      <c r="H100" s="37">
        <v>35</v>
      </c>
      <c r="I100" s="37">
        <v>8.11</v>
      </c>
      <c r="J100" s="37">
        <v>27.1</v>
      </c>
      <c r="K100" s="37">
        <v>446</v>
      </c>
      <c r="L100" s="37">
        <v>16.251899999999999</v>
      </c>
      <c r="M100" s="44">
        <v>8.8672799999999992</v>
      </c>
    </row>
    <row r="101" spans="1:15" x14ac:dyDescent="0.35">
      <c r="A101" s="37" t="s">
        <v>102</v>
      </c>
      <c r="B101" s="37" t="s">
        <v>357</v>
      </c>
      <c r="C101" s="37">
        <v>2</v>
      </c>
      <c r="D101" s="37" t="s">
        <v>251</v>
      </c>
      <c r="E101" s="37">
        <v>10</v>
      </c>
      <c r="F101" s="37">
        <v>3404</v>
      </c>
      <c r="G101" s="39">
        <v>43213</v>
      </c>
      <c r="H101" s="37">
        <v>35.1</v>
      </c>
      <c r="I101" s="37">
        <v>8.11</v>
      </c>
      <c r="J101" s="37">
        <v>27</v>
      </c>
      <c r="K101" s="37">
        <v>447</v>
      </c>
      <c r="L101" s="37">
        <v>16.090810000000001</v>
      </c>
      <c r="M101" s="44">
        <v>8.8377700000000008</v>
      </c>
    </row>
    <row r="102" spans="1:15" x14ac:dyDescent="0.35">
      <c r="A102" s="37" t="s">
        <v>102</v>
      </c>
      <c r="B102" s="37" t="s">
        <v>358</v>
      </c>
      <c r="C102" s="37">
        <v>2</v>
      </c>
      <c r="D102" s="37" t="s">
        <v>248</v>
      </c>
      <c r="E102" s="37">
        <v>9</v>
      </c>
      <c r="F102" s="37">
        <v>3404</v>
      </c>
      <c r="G102" s="39">
        <v>43213</v>
      </c>
      <c r="H102" s="37">
        <v>35.200000000000003</v>
      </c>
      <c r="I102" s="37">
        <v>8.11</v>
      </c>
      <c r="J102" s="37">
        <v>27.1</v>
      </c>
      <c r="K102" s="37">
        <v>448</v>
      </c>
      <c r="L102" s="37">
        <v>16.668659999999999</v>
      </c>
      <c r="M102" s="44">
        <v>8.8744399999999999</v>
      </c>
    </row>
    <row r="103" spans="1:15" s="15" customFormat="1" x14ac:dyDescent="0.35">
      <c r="A103" s="31" t="s">
        <v>102</v>
      </c>
      <c r="B103" s="31"/>
      <c r="C103" s="31">
        <v>3404</v>
      </c>
      <c r="D103" s="31" t="s">
        <v>373</v>
      </c>
      <c r="E103" s="31"/>
      <c r="F103" s="31">
        <v>3404</v>
      </c>
      <c r="G103" s="60"/>
      <c r="H103" s="31">
        <f>AVERAGE(H95:H102)</f>
        <v>34.924999999999997</v>
      </c>
      <c r="I103" s="31">
        <f t="shared" ref="I103:M103" si="5">AVERAGE(I95:I102)</f>
        <v>8.1137499999999996</v>
      </c>
      <c r="J103" s="31">
        <f t="shared" si="5"/>
        <v>27.099999999999998</v>
      </c>
      <c r="K103" s="31">
        <f t="shared" si="5"/>
        <v>444.5</v>
      </c>
      <c r="L103" s="31">
        <f t="shared" si="5"/>
        <v>16.299991249999998</v>
      </c>
      <c r="M103" s="31">
        <f t="shared" si="5"/>
        <v>8.8608775000000009</v>
      </c>
    </row>
    <row r="104" spans="1:15" s="15" customFormat="1" x14ac:dyDescent="0.35">
      <c r="A104" s="31"/>
      <c r="B104" s="31"/>
      <c r="C104" s="31"/>
      <c r="D104" s="31"/>
      <c r="E104" s="31"/>
      <c r="F104" s="31"/>
      <c r="G104" s="60"/>
      <c r="H104" s="31"/>
      <c r="I104" s="33"/>
      <c r="J104" s="33"/>
      <c r="K104" s="34" t="s">
        <v>379</v>
      </c>
      <c r="L104" s="34"/>
      <c r="M104" s="34"/>
      <c r="N104" s="15">
        <f>STDEV(L95:L102)</f>
        <v>0.17933464348908454</v>
      </c>
      <c r="O104" s="15">
        <f>STDEV(M95:M102)</f>
        <v>1.1610909586615746E-2</v>
      </c>
    </row>
    <row r="105" spans="1:15" s="15" customFormat="1" x14ac:dyDescent="0.35">
      <c r="A105" s="31"/>
      <c r="B105" s="31"/>
      <c r="C105" s="31"/>
      <c r="D105" s="31"/>
      <c r="E105" s="31"/>
      <c r="F105" s="31"/>
      <c r="G105" s="60"/>
      <c r="H105" s="31"/>
      <c r="I105" s="33"/>
      <c r="J105" s="33"/>
      <c r="K105" s="15" t="s">
        <v>380</v>
      </c>
      <c r="L105" s="34"/>
      <c r="M105" s="34"/>
    </row>
    <row r="106" spans="1:15" x14ac:dyDescent="0.35">
      <c r="A106" s="37" t="s">
        <v>102</v>
      </c>
      <c r="B106" s="37" t="s">
        <v>357</v>
      </c>
      <c r="C106" s="37">
        <v>3</v>
      </c>
      <c r="D106" s="37" t="s">
        <v>288</v>
      </c>
      <c r="E106" s="37">
        <v>12</v>
      </c>
      <c r="F106" s="37">
        <v>3405</v>
      </c>
      <c r="G106" s="39">
        <v>43213</v>
      </c>
      <c r="H106" s="37">
        <v>35.299999999999997</v>
      </c>
      <c r="I106" s="37">
        <v>8.11</v>
      </c>
      <c r="J106" s="37">
        <v>27.1</v>
      </c>
      <c r="K106" s="37">
        <v>449</v>
      </c>
      <c r="L106" s="37">
        <v>16.652270000000001</v>
      </c>
      <c r="M106" s="44">
        <v>8.8732900000000008</v>
      </c>
    </row>
    <row r="107" spans="1:15" x14ac:dyDescent="0.35">
      <c r="A107" s="37" t="s">
        <v>102</v>
      </c>
      <c r="B107" s="37" t="s">
        <v>359</v>
      </c>
      <c r="C107" s="37">
        <v>1</v>
      </c>
      <c r="D107" s="37" t="s">
        <v>236</v>
      </c>
      <c r="E107" s="37">
        <v>12</v>
      </c>
      <c r="F107" s="37">
        <v>3405</v>
      </c>
      <c r="G107" s="39">
        <v>43213</v>
      </c>
      <c r="H107" s="37">
        <v>35.4</v>
      </c>
      <c r="I107" s="37">
        <v>8.1</v>
      </c>
      <c r="J107" s="37">
        <v>27.1</v>
      </c>
      <c r="K107" s="37">
        <v>450</v>
      </c>
      <c r="L107" s="37">
        <v>16.67212</v>
      </c>
      <c r="M107" s="44">
        <v>8.8774899999999999</v>
      </c>
    </row>
    <row r="108" spans="1:15" x14ac:dyDescent="0.35">
      <c r="A108" s="37" t="s">
        <v>102</v>
      </c>
      <c r="B108" s="37" t="s">
        <v>357</v>
      </c>
      <c r="C108" s="37">
        <v>2</v>
      </c>
      <c r="D108" s="37" t="s">
        <v>255</v>
      </c>
      <c r="E108" s="37">
        <v>12</v>
      </c>
      <c r="F108" s="37">
        <v>3405</v>
      </c>
      <c r="G108" s="39">
        <v>43213</v>
      </c>
      <c r="H108" s="37">
        <v>35.4</v>
      </c>
      <c r="I108" s="37">
        <v>8.11</v>
      </c>
      <c r="J108" s="37">
        <v>27.1</v>
      </c>
      <c r="K108" s="37">
        <v>451</v>
      </c>
      <c r="L108" s="37">
        <v>16.681529999999999</v>
      </c>
      <c r="M108" s="44">
        <v>8.8775200000000005</v>
      </c>
    </row>
    <row r="109" spans="1:15" x14ac:dyDescent="0.35">
      <c r="A109" s="37" t="s">
        <v>102</v>
      </c>
      <c r="B109" s="37" t="s">
        <v>357</v>
      </c>
      <c r="C109" s="37">
        <v>3</v>
      </c>
      <c r="D109" s="37" t="s">
        <v>287</v>
      </c>
      <c r="E109" s="37">
        <v>11</v>
      </c>
      <c r="F109" s="37">
        <v>3405</v>
      </c>
      <c r="G109" s="39">
        <v>43213</v>
      </c>
      <c r="H109" s="37">
        <v>35.4</v>
      </c>
      <c r="I109" s="37">
        <v>8.11</v>
      </c>
      <c r="J109" s="37">
        <v>27.1</v>
      </c>
      <c r="K109" s="37">
        <v>452</v>
      </c>
      <c r="L109" s="37">
        <v>16.686900000000001</v>
      </c>
      <c r="M109" s="44">
        <v>8.8793299999999995</v>
      </c>
    </row>
    <row r="110" spans="1:15" x14ac:dyDescent="0.35">
      <c r="A110" s="37" t="s">
        <v>102</v>
      </c>
      <c r="B110" s="37" t="s">
        <v>357</v>
      </c>
      <c r="C110" s="37" t="s">
        <v>95</v>
      </c>
      <c r="D110" s="37" t="s">
        <v>271</v>
      </c>
      <c r="E110" s="37">
        <v>12</v>
      </c>
      <c r="F110" s="37">
        <v>3405</v>
      </c>
      <c r="G110" s="39">
        <v>43213</v>
      </c>
      <c r="H110" s="37">
        <v>35.4</v>
      </c>
      <c r="I110" s="37">
        <v>8.11</v>
      </c>
      <c r="J110" s="37">
        <v>27.1</v>
      </c>
      <c r="K110" s="37">
        <v>453</v>
      </c>
      <c r="L110" s="37">
        <v>16.563849999999999</v>
      </c>
      <c r="M110" s="44">
        <v>8.8811699999999991</v>
      </c>
    </row>
    <row r="111" spans="1:15" x14ac:dyDescent="0.35">
      <c r="A111" s="37" t="s">
        <v>102</v>
      </c>
      <c r="B111" s="37" t="s">
        <v>358</v>
      </c>
      <c r="C111" s="37">
        <v>2</v>
      </c>
      <c r="D111" s="37" t="s">
        <v>252</v>
      </c>
      <c r="E111" s="37">
        <v>11</v>
      </c>
      <c r="F111" s="37">
        <v>3405</v>
      </c>
      <c r="G111" s="39">
        <v>43213</v>
      </c>
      <c r="H111" s="37">
        <v>35.4</v>
      </c>
      <c r="I111" s="37">
        <v>8.11</v>
      </c>
      <c r="J111" s="37">
        <v>27.1</v>
      </c>
      <c r="K111" s="37">
        <v>454</v>
      </c>
      <c r="L111" s="37">
        <v>16.682220000000001</v>
      </c>
      <c r="M111" s="44">
        <v>8.8823399999999992</v>
      </c>
    </row>
    <row r="112" spans="1:15" x14ac:dyDescent="0.35">
      <c r="A112" s="37" t="s">
        <v>102</v>
      </c>
      <c r="B112" s="37" t="s">
        <v>357</v>
      </c>
      <c r="C112" s="37" t="s">
        <v>95</v>
      </c>
      <c r="D112" s="37" t="s">
        <v>268</v>
      </c>
      <c r="E112" s="37">
        <v>10</v>
      </c>
      <c r="F112" s="37">
        <v>3405</v>
      </c>
      <c r="G112" s="39">
        <v>43213</v>
      </c>
      <c r="H112" s="37">
        <v>35.299999999999997</v>
      </c>
      <c r="I112" s="37">
        <v>8.1</v>
      </c>
      <c r="J112" s="37">
        <v>27.1</v>
      </c>
      <c r="K112" s="37">
        <v>455</v>
      </c>
      <c r="L112" s="37">
        <v>16.5428</v>
      </c>
      <c r="M112" s="44">
        <v>8.8738200000000003</v>
      </c>
    </row>
    <row r="113" spans="1:15" x14ac:dyDescent="0.35">
      <c r="A113" s="37" t="s">
        <v>102</v>
      </c>
      <c r="B113" s="37" t="s">
        <v>358</v>
      </c>
      <c r="C113" s="37">
        <v>1</v>
      </c>
      <c r="D113" s="37" t="s">
        <v>233</v>
      </c>
      <c r="E113" s="37">
        <v>11</v>
      </c>
      <c r="F113" s="37">
        <v>3405</v>
      </c>
      <c r="G113" s="39">
        <v>43213</v>
      </c>
      <c r="H113" s="37">
        <v>35.299999999999997</v>
      </c>
      <c r="I113" s="37">
        <v>8.1</v>
      </c>
      <c r="J113" s="37">
        <v>27.1</v>
      </c>
      <c r="K113" s="37">
        <v>456</v>
      </c>
      <c r="L113" s="37">
        <v>16.647950000000002</v>
      </c>
      <c r="M113" s="44">
        <v>8.8817599999999999</v>
      </c>
    </row>
    <row r="114" spans="1:15" s="15" customFormat="1" x14ac:dyDescent="0.35">
      <c r="A114" s="31" t="s">
        <v>102</v>
      </c>
      <c r="B114" s="31"/>
      <c r="C114" s="31">
        <v>3405</v>
      </c>
      <c r="D114" s="31" t="s">
        <v>374</v>
      </c>
      <c r="E114" s="31"/>
      <c r="F114" s="31">
        <v>3405</v>
      </c>
      <c r="G114" s="60"/>
      <c r="H114" s="31">
        <f>AVERAGE(H106:H113)</f>
        <v>35.362500000000004</v>
      </c>
      <c r="I114" s="31">
        <f t="shared" ref="I114:M114" si="6">AVERAGE(I106:I113)</f>
        <v>8.1062499999999993</v>
      </c>
      <c r="J114" s="31">
        <f t="shared" si="6"/>
        <v>27.099999999999998</v>
      </c>
      <c r="K114" s="31">
        <f t="shared" si="6"/>
        <v>452.5</v>
      </c>
      <c r="L114" s="31">
        <f t="shared" si="6"/>
        <v>16.641205000000003</v>
      </c>
      <c r="M114" s="31">
        <f t="shared" si="6"/>
        <v>8.8783399999999997</v>
      </c>
    </row>
    <row r="115" spans="1:15" s="15" customFormat="1" x14ac:dyDescent="0.35">
      <c r="A115" s="31"/>
      <c r="B115" s="31"/>
      <c r="C115" s="31"/>
      <c r="D115" s="31"/>
      <c r="E115" s="31"/>
      <c r="F115" s="31"/>
      <c r="G115" s="60"/>
      <c r="H115" s="31"/>
      <c r="I115" s="33"/>
      <c r="J115" s="33"/>
      <c r="K115" s="34" t="s">
        <v>379</v>
      </c>
      <c r="L115" s="34"/>
      <c r="M115" s="34"/>
      <c r="N115" s="15">
        <f>STDEV(L106:L113)</f>
        <v>5.629942323987798E-2</v>
      </c>
      <c r="O115" s="15">
        <f>STDEV(M106:M113)</f>
        <v>3.464373783857957E-3</v>
      </c>
    </row>
    <row r="116" spans="1:15" s="15" customFormat="1" x14ac:dyDescent="0.35">
      <c r="A116" s="31"/>
      <c r="B116" s="31"/>
      <c r="C116" s="31"/>
      <c r="D116" s="31"/>
      <c r="E116" s="31"/>
      <c r="F116" s="31"/>
      <c r="G116" s="60"/>
      <c r="H116" s="31"/>
      <c r="I116" s="33"/>
      <c r="J116" s="33"/>
      <c r="K116" s="15" t="s">
        <v>380</v>
      </c>
      <c r="L116" s="34"/>
      <c r="M116" s="34"/>
    </row>
    <row r="117" spans="1:15" x14ac:dyDescent="0.35">
      <c r="A117" s="37" t="s">
        <v>102</v>
      </c>
      <c r="B117" s="37" t="s">
        <v>358</v>
      </c>
      <c r="C117" s="37">
        <v>1</v>
      </c>
      <c r="D117" s="37" t="s">
        <v>216</v>
      </c>
      <c r="E117" s="37">
        <v>2</v>
      </c>
      <c r="F117" s="37">
        <v>3406</v>
      </c>
      <c r="G117" s="39">
        <v>43213</v>
      </c>
      <c r="H117" s="37">
        <v>35.200000000000003</v>
      </c>
      <c r="I117" s="37">
        <v>8.1</v>
      </c>
      <c r="J117" s="37">
        <v>27.1</v>
      </c>
      <c r="K117" s="37">
        <v>457</v>
      </c>
      <c r="L117" s="37">
        <v>16.60566</v>
      </c>
      <c r="M117" s="37">
        <v>8.8171700000000008</v>
      </c>
    </row>
    <row r="118" spans="1:15" x14ac:dyDescent="0.35">
      <c r="A118" s="37" t="s">
        <v>102</v>
      </c>
      <c r="B118" s="37" t="s">
        <v>357</v>
      </c>
      <c r="C118" s="37">
        <v>2</v>
      </c>
      <c r="D118" s="37" t="s">
        <v>239</v>
      </c>
      <c r="E118" s="37">
        <v>2</v>
      </c>
      <c r="F118" s="37">
        <v>3406</v>
      </c>
      <c r="G118" s="39">
        <v>43213</v>
      </c>
      <c r="H118" s="37">
        <v>35.1</v>
      </c>
      <c r="I118" s="37">
        <v>8.1</v>
      </c>
      <c r="J118" s="37">
        <v>27.1</v>
      </c>
      <c r="K118" s="37">
        <v>458</v>
      </c>
      <c r="L118" s="37">
        <v>16.635300000000001</v>
      </c>
      <c r="M118" s="44">
        <v>8.9070599999999995</v>
      </c>
    </row>
    <row r="119" spans="1:15" x14ac:dyDescent="0.35">
      <c r="A119" s="37" t="s">
        <v>102</v>
      </c>
      <c r="B119" s="37" t="s">
        <v>358</v>
      </c>
      <c r="C119" s="37">
        <v>3</v>
      </c>
      <c r="D119" s="37" t="s">
        <v>272</v>
      </c>
      <c r="E119" s="37">
        <v>1</v>
      </c>
      <c r="F119" s="37">
        <v>3406</v>
      </c>
      <c r="G119" s="39">
        <v>43213</v>
      </c>
      <c r="H119" s="37">
        <v>35</v>
      </c>
      <c r="I119" s="37">
        <v>8.1</v>
      </c>
      <c r="J119" s="37">
        <v>27.2</v>
      </c>
      <c r="K119" s="37">
        <v>459</v>
      </c>
      <c r="L119" s="37">
        <v>16.667400000000001</v>
      </c>
      <c r="M119" s="44">
        <v>8.89053</v>
      </c>
    </row>
    <row r="120" spans="1:15" x14ac:dyDescent="0.35">
      <c r="A120" s="37" t="s">
        <v>102</v>
      </c>
      <c r="B120" s="37" t="s">
        <v>359</v>
      </c>
      <c r="C120" s="37" t="s">
        <v>95</v>
      </c>
      <c r="D120" s="37" t="s">
        <v>256</v>
      </c>
      <c r="E120" s="37">
        <v>1</v>
      </c>
      <c r="F120" s="37">
        <v>3406</v>
      </c>
      <c r="G120" s="39">
        <v>43213</v>
      </c>
      <c r="H120" s="37">
        <v>35</v>
      </c>
      <c r="I120" s="37">
        <v>8.1</v>
      </c>
      <c r="J120" s="37">
        <v>27.3</v>
      </c>
      <c r="K120" s="37">
        <v>460</v>
      </c>
      <c r="L120" s="37">
        <v>16.720320000000001</v>
      </c>
      <c r="M120" s="44">
        <v>8.8908500000000004</v>
      </c>
    </row>
    <row r="121" spans="1:15" x14ac:dyDescent="0.35">
      <c r="A121" s="37" t="s">
        <v>102</v>
      </c>
      <c r="B121" s="37" t="s">
        <v>359</v>
      </c>
      <c r="C121" s="37">
        <v>3</v>
      </c>
      <c r="D121" s="37" t="s">
        <v>273</v>
      </c>
      <c r="E121" s="37">
        <v>2</v>
      </c>
      <c r="F121" s="37">
        <v>3406</v>
      </c>
      <c r="G121" s="39">
        <v>43213</v>
      </c>
      <c r="H121" s="37">
        <v>35</v>
      </c>
      <c r="I121" s="37">
        <v>8.1</v>
      </c>
      <c r="J121" s="37">
        <v>27.3</v>
      </c>
      <c r="K121" s="37">
        <v>461</v>
      </c>
      <c r="L121" s="37">
        <v>16.721699999999998</v>
      </c>
      <c r="M121" s="44">
        <v>8.8909400000000005</v>
      </c>
    </row>
    <row r="122" spans="1:15" x14ac:dyDescent="0.35">
      <c r="A122" s="37" t="s">
        <v>102</v>
      </c>
      <c r="B122" s="37" t="s">
        <v>359</v>
      </c>
      <c r="C122" s="37">
        <v>2</v>
      </c>
      <c r="D122" s="37" t="s">
        <v>237</v>
      </c>
      <c r="E122" s="37">
        <v>1</v>
      </c>
      <c r="F122" s="37">
        <v>3406</v>
      </c>
      <c r="G122" s="39">
        <v>43213</v>
      </c>
      <c r="H122" s="37">
        <v>35</v>
      </c>
      <c r="I122" s="37">
        <v>8.1</v>
      </c>
      <c r="J122" s="37">
        <v>27.3</v>
      </c>
      <c r="K122" s="37">
        <v>462</v>
      </c>
      <c r="L122" s="37">
        <v>16.710090000000001</v>
      </c>
      <c r="M122" s="44">
        <v>8.8930399999999992</v>
      </c>
    </row>
    <row r="123" spans="1:15" x14ac:dyDescent="0.35">
      <c r="A123" s="37" t="s">
        <v>102</v>
      </c>
      <c r="B123" s="37" t="s">
        <v>357</v>
      </c>
      <c r="C123" s="37">
        <v>1</v>
      </c>
      <c r="D123" s="37" t="s">
        <v>214</v>
      </c>
      <c r="E123" s="37">
        <v>1</v>
      </c>
      <c r="F123" s="37">
        <v>3406</v>
      </c>
      <c r="G123" s="39">
        <v>43213</v>
      </c>
      <c r="H123" s="37">
        <v>35.1</v>
      </c>
      <c r="I123" s="37">
        <v>8.1</v>
      </c>
      <c r="J123" s="37">
        <v>27.4</v>
      </c>
      <c r="K123" s="37">
        <v>463</v>
      </c>
      <c r="L123" s="37">
        <v>16.637309999999999</v>
      </c>
      <c r="M123" s="44">
        <v>8.8919899999999998</v>
      </c>
    </row>
    <row r="124" spans="1:15" x14ac:dyDescent="0.35">
      <c r="A124" s="37" t="s">
        <v>102</v>
      </c>
      <c r="B124" s="37" t="s">
        <v>359</v>
      </c>
      <c r="C124" s="37" t="s">
        <v>95</v>
      </c>
      <c r="D124" s="37" t="s">
        <v>258</v>
      </c>
      <c r="E124" s="37">
        <v>2</v>
      </c>
      <c r="F124" s="37">
        <v>3406</v>
      </c>
      <c r="G124" s="39">
        <v>43213</v>
      </c>
      <c r="H124" s="37">
        <v>35.1</v>
      </c>
      <c r="I124" s="37">
        <v>8.09</v>
      </c>
      <c r="J124" s="37">
        <v>27.4</v>
      </c>
      <c r="K124" s="37">
        <v>464</v>
      </c>
      <c r="L124" s="37">
        <v>16.56119</v>
      </c>
      <c r="M124" s="44">
        <v>8.8861899999999991</v>
      </c>
    </row>
    <row r="125" spans="1:15" s="15" customFormat="1" x14ac:dyDescent="0.35">
      <c r="A125" s="31" t="s">
        <v>102</v>
      </c>
      <c r="B125" s="31"/>
      <c r="C125" s="31">
        <v>3406</v>
      </c>
      <c r="D125" s="31" t="s">
        <v>370</v>
      </c>
      <c r="E125" s="31"/>
      <c r="F125" s="31">
        <v>3406</v>
      </c>
      <c r="G125" s="60"/>
      <c r="H125" s="31">
        <f>AVERAGE(H117:H124)</f>
        <v>35.0625</v>
      </c>
      <c r="I125" s="31">
        <f t="shared" ref="I125:M125" si="7">AVERAGE(I117:I124)</f>
        <v>8.0987500000000008</v>
      </c>
      <c r="J125" s="31">
        <f t="shared" si="7"/>
        <v>27.262500000000003</v>
      </c>
      <c r="K125" s="31">
        <f t="shared" si="7"/>
        <v>460.5</v>
      </c>
      <c r="L125" s="31">
        <f t="shared" si="7"/>
        <v>16.657371250000001</v>
      </c>
      <c r="M125" s="31">
        <f t="shared" si="7"/>
        <v>8.8834712499999995</v>
      </c>
      <c r="N125" s="15">
        <f>STDEV(L117:L124)</f>
        <v>5.8303461901012876E-2</v>
      </c>
      <c r="O125" s="15">
        <f>STDEV(M117:M124)</f>
        <v>2.7474301466486974E-2</v>
      </c>
    </row>
    <row r="126" spans="1:15" s="15" customFormat="1" x14ac:dyDescent="0.35">
      <c r="A126" s="31"/>
      <c r="B126" s="31"/>
      <c r="C126" s="31"/>
      <c r="D126" s="31"/>
      <c r="E126" s="31"/>
      <c r="F126" s="31"/>
      <c r="G126" s="60"/>
      <c r="H126" s="31"/>
      <c r="I126" s="33"/>
      <c r="J126" s="33"/>
      <c r="K126" s="34" t="s">
        <v>379</v>
      </c>
      <c r="L126" s="34"/>
      <c r="M126" s="34"/>
    </row>
    <row r="127" spans="1:15" s="15" customFormat="1" x14ac:dyDescent="0.35">
      <c r="A127" s="31"/>
      <c r="B127" s="31"/>
      <c r="C127" s="31"/>
      <c r="D127" s="31"/>
      <c r="E127" s="31"/>
      <c r="F127" s="31"/>
      <c r="G127" s="60"/>
      <c r="H127" s="31"/>
      <c r="I127" s="33"/>
      <c r="J127" s="33"/>
      <c r="K127" s="15" t="s">
        <v>380</v>
      </c>
      <c r="L127" s="34"/>
      <c r="M127" s="3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46"/>
  <sheetViews>
    <sheetView workbookViewId="0">
      <selection activeCell="E21" sqref="E21"/>
    </sheetView>
  </sheetViews>
  <sheetFormatPr defaultColWidth="8.90625" defaultRowHeight="14.5" x14ac:dyDescent="0.35"/>
  <cols>
    <col min="1" max="16384" width="8.90625" style="37"/>
  </cols>
  <sheetData>
    <row r="1" spans="1:16" x14ac:dyDescent="0.3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6"/>
      <c r="P1" s="31"/>
    </row>
    <row r="2" spans="1:16" x14ac:dyDescent="0.35">
      <c r="C2" s="43"/>
      <c r="G2" s="44"/>
      <c r="H2" s="44"/>
    </row>
    <row r="3" spans="1:16" x14ac:dyDescent="0.35">
      <c r="B3" s="38"/>
      <c r="C3" s="43"/>
    </row>
    <row r="4" spans="1:16" x14ac:dyDescent="0.35">
      <c r="B4" s="38"/>
      <c r="C4" s="43"/>
    </row>
    <row r="5" spans="1:16" x14ac:dyDescent="0.35">
      <c r="C5" s="43"/>
      <c r="P5" s="45"/>
    </row>
    <row r="6" spans="1:16" x14ac:dyDescent="0.35">
      <c r="B6" s="38"/>
      <c r="C6" s="43"/>
    </row>
    <row r="7" spans="1:16" x14ac:dyDescent="0.35">
      <c r="B7" s="38"/>
      <c r="C7" s="43"/>
    </row>
    <row r="8" spans="1:16" x14ac:dyDescent="0.35">
      <c r="C8" s="43"/>
      <c r="I8" s="44"/>
      <c r="J8" s="44"/>
      <c r="K8" s="44"/>
    </row>
    <row r="9" spans="1:16" x14ac:dyDescent="0.35">
      <c r="B9" s="38"/>
      <c r="C9" s="43"/>
    </row>
    <row r="10" spans="1:16" x14ac:dyDescent="0.35">
      <c r="B10" s="38"/>
      <c r="C10" s="43"/>
    </row>
    <row r="11" spans="1:16" x14ac:dyDescent="0.35">
      <c r="C11" s="43"/>
      <c r="G11" s="44"/>
      <c r="P11" s="45"/>
    </row>
    <row r="12" spans="1:16" x14ac:dyDescent="0.35">
      <c r="B12" s="38"/>
      <c r="C12" s="43"/>
    </row>
    <row r="13" spans="1:16" x14ac:dyDescent="0.35">
      <c r="B13" s="38"/>
      <c r="C13" s="43"/>
    </row>
    <row r="14" spans="1:16" x14ac:dyDescent="0.35">
      <c r="C14" s="43"/>
    </row>
    <row r="15" spans="1:16" x14ac:dyDescent="0.35">
      <c r="B15" s="38"/>
      <c r="C15" s="43"/>
    </row>
    <row r="16" spans="1:16" x14ac:dyDescent="0.35">
      <c r="B16" s="38"/>
      <c r="C16" s="43"/>
    </row>
    <row r="17" spans="2:16" x14ac:dyDescent="0.35">
      <c r="C17" s="43"/>
      <c r="P17" s="45"/>
    </row>
    <row r="18" spans="2:16" x14ac:dyDescent="0.35">
      <c r="B18" s="38"/>
      <c r="C18" s="43"/>
    </row>
    <row r="19" spans="2:16" x14ac:dyDescent="0.35">
      <c r="B19" s="38"/>
      <c r="C19" s="43"/>
    </row>
    <row r="20" spans="2:16" x14ac:dyDescent="0.35">
      <c r="C20" s="43"/>
      <c r="P20" s="45"/>
    </row>
    <row r="21" spans="2:16" x14ac:dyDescent="0.35">
      <c r="B21" s="38"/>
      <c r="C21" s="43"/>
    </row>
    <row r="22" spans="2:16" x14ac:dyDescent="0.35">
      <c r="B22" s="38"/>
      <c r="C22" s="43"/>
    </row>
    <row r="23" spans="2:16" x14ac:dyDescent="0.35">
      <c r="C23" s="43"/>
      <c r="G23" s="44"/>
      <c r="H23" s="44"/>
      <c r="I23" s="44"/>
      <c r="J23" s="44"/>
      <c r="K23" s="44"/>
      <c r="L23" s="44"/>
      <c r="P23" s="45"/>
    </row>
    <row r="24" spans="2:16" x14ac:dyDescent="0.35">
      <c r="B24" s="38"/>
      <c r="C24" s="43"/>
    </row>
    <row r="25" spans="2:16" x14ac:dyDescent="0.35">
      <c r="B25" s="38"/>
      <c r="C25" s="43"/>
    </row>
    <row r="26" spans="2:16" x14ac:dyDescent="0.35">
      <c r="C26" s="43"/>
      <c r="P26" s="45"/>
    </row>
    <row r="27" spans="2:16" x14ac:dyDescent="0.35">
      <c r="B27" s="38"/>
      <c r="C27" s="43"/>
    </row>
    <row r="28" spans="2:16" x14ac:dyDescent="0.35">
      <c r="B28" s="38"/>
      <c r="C28" s="43"/>
    </row>
    <row r="29" spans="2:16" x14ac:dyDescent="0.35">
      <c r="C29" s="43"/>
    </row>
    <row r="30" spans="2:16" x14ac:dyDescent="0.35">
      <c r="B30" s="38"/>
      <c r="C30" s="43"/>
    </row>
    <row r="31" spans="2:16" x14ac:dyDescent="0.35">
      <c r="B31" s="38"/>
      <c r="C31" s="43"/>
    </row>
    <row r="32" spans="2:16" x14ac:dyDescent="0.35">
      <c r="C32" s="43"/>
      <c r="P32" s="45"/>
    </row>
    <row r="33" spans="2:16" x14ac:dyDescent="0.35">
      <c r="B33" s="38"/>
      <c r="C33" s="43"/>
    </row>
    <row r="34" spans="2:16" x14ac:dyDescent="0.35">
      <c r="B34" s="38"/>
      <c r="C34" s="43"/>
    </row>
    <row r="35" spans="2:16" x14ac:dyDescent="0.35">
      <c r="C35" s="43"/>
      <c r="P35" s="45"/>
    </row>
    <row r="36" spans="2:16" x14ac:dyDescent="0.35">
      <c r="B36" s="38"/>
      <c r="C36" s="43"/>
    </row>
    <row r="37" spans="2:16" x14ac:dyDescent="0.35">
      <c r="B37" s="38"/>
      <c r="C37" s="43"/>
    </row>
    <row r="38" spans="2:16" x14ac:dyDescent="0.35">
      <c r="C38" s="43"/>
      <c r="P38" s="45"/>
    </row>
    <row r="39" spans="2:16" x14ac:dyDescent="0.35">
      <c r="B39" s="38"/>
      <c r="C39" s="43"/>
    </row>
    <row r="40" spans="2:16" x14ac:dyDescent="0.35">
      <c r="B40" s="38"/>
      <c r="C40" s="43"/>
    </row>
    <row r="41" spans="2:16" x14ac:dyDescent="0.35">
      <c r="C41" s="43"/>
      <c r="P41" s="45"/>
    </row>
    <row r="42" spans="2:16" x14ac:dyDescent="0.35">
      <c r="B42" s="38"/>
      <c r="C42" s="43"/>
    </row>
    <row r="43" spans="2:16" x14ac:dyDescent="0.35">
      <c r="B43" s="38"/>
      <c r="C43" s="43"/>
    </row>
    <row r="44" spans="2:16" x14ac:dyDescent="0.35">
      <c r="C44" s="43"/>
      <c r="P44" s="45"/>
    </row>
    <row r="45" spans="2:16" x14ac:dyDescent="0.35">
      <c r="B45" s="38"/>
      <c r="C45" s="43"/>
    </row>
    <row r="46" spans="2:16" x14ac:dyDescent="0.35">
      <c r="B46" s="38"/>
      <c r="C46" s="43"/>
    </row>
    <row r="47" spans="2:16" x14ac:dyDescent="0.35">
      <c r="C47" s="43"/>
      <c r="P47" s="45"/>
    </row>
    <row r="48" spans="2:16" x14ac:dyDescent="0.35">
      <c r="B48" s="38"/>
      <c r="C48" s="43"/>
    </row>
    <row r="49" spans="2:16" x14ac:dyDescent="0.35">
      <c r="B49" s="38"/>
      <c r="C49" s="43"/>
    </row>
    <row r="50" spans="2:16" x14ac:dyDescent="0.35">
      <c r="C50" s="43"/>
      <c r="P50" s="45"/>
    </row>
    <row r="51" spans="2:16" x14ac:dyDescent="0.35">
      <c r="B51" s="38"/>
      <c r="C51" s="43"/>
    </row>
    <row r="52" spans="2:16" x14ac:dyDescent="0.35">
      <c r="B52" s="38"/>
      <c r="C52" s="43"/>
    </row>
    <row r="53" spans="2:16" x14ac:dyDescent="0.35">
      <c r="C53" s="43"/>
      <c r="P53" s="45"/>
    </row>
    <row r="54" spans="2:16" x14ac:dyDescent="0.35">
      <c r="B54" s="38"/>
      <c r="C54" s="43"/>
    </row>
    <row r="55" spans="2:16" x14ac:dyDescent="0.35">
      <c r="B55" s="38"/>
      <c r="C55" s="43"/>
    </row>
    <row r="56" spans="2:16" x14ac:dyDescent="0.35">
      <c r="C56" s="43"/>
      <c r="P56" s="45"/>
    </row>
    <row r="57" spans="2:16" x14ac:dyDescent="0.35">
      <c r="B57" s="38"/>
      <c r="C57" s="43"/>
    </row>
    <row r="58" spans="2:16" x14ac:dyDescent="0.35">
      <c r="B58" s="38"/>
      <c r="C58" s="43"/>
    </row>
    <row r="59" spans="2:16" x14ac:dyDescent="0.35">
      <c r="C59" s="43"/>
      <c r="G59" s="44"/>
      <c r="P59" s="45"/>
    </row>
    <row r="60" spans="2:16" x14ac:dyDescent="0.35">
      <c r="B60" s="38"/>
      <c r="C60" s="43"/>
    </row>
    <row r="61" spans="2:16" x14ac:dyDescent="0.35">
      <c r="B61" s="38"/>
      <c r="C61" s="43"/>
    </row>
    <row r="62" spans="2:16" x14ac:dyDescent="0.35">
      <c r="C62" s="43"/>
      <c r="P62" s="45"/>
    </row>
    <row r="63" spans="2:16" x14ac:dyDescent="0.35">
      <c r="B63" s="38"/>
      <c r="C63" s="43"/>
    </row>
    <row r="64" spans="2:16" x14ac:dyDescent="0.35">
      <c r="B64" s="38"/>
      <c r="C64" s="43"/>
    </row>
    <row r="65" spans="2:16" x14ac:dyDescent="0.35">
      <c r="C65" s="43"/>
      <c r="P65" s="45"/>
    </row>
    <row r="66" spans="2:16" x14ac:dyDescent="0.35">
      <c r="B66" s="38"/>
      <c r="C66" s="43"/>
    </row>
    <row r="67" spans="2:16" x14ac:dyDescent="0.35">
      <c r="B67" s="38"/>
      <c r="C67" s="43"/>
    </row>
    <row r="68" spans="2:16" x14ac:dyDescent="0.35">
      <c r="C68" s="43"/>
      <c r="G68" s="44"/>
      <c r="H68" s="44"/>
      <c r="I68" s="44"/>
    </row>
    <row r="69" spans="2:16" x14ac:dyDescent="0.35">
      <c r="B69" s="38"/>
      <c r="C69" s="43"/>
    </row>
    <row r="70" spans="2:16" x14ac:dyDescent="0.35">
      <c r="B70" s="38"/>
      <c r="C70" s="43"/>
    </row>
    <row r="71" spans="2:16" x14ac:dyDescent="0.35">
      <c r="C71" s="43"/>
      <c r="D71" s="44"/>
      <c r="E71" s="44"/>
      <c r="F71" s="44"/>
      <c r="P71" s="45"/>
    </row>
    <row r="72" spans="2:16" x14ac:dyDescent="0.35">
      <c r="B72" s="38"/>
      <c r="C72" s="43"/>
    </row>
    <row r="73" spans="2:16" x14ac:dyDescent="0.35">
      <c r="B73" s="38"/>
      <c r="C73" s="43"/>
    </row>
    <row r="74" spans="2:16" x14ac:dyDescent="0.35">
      <c r="C74" s="43"/>
    </row>
    <row r="75" spans="2:16" x14ac:dyDescent="0.35">
      <c r="B75" s="38"/>
      <c r="C75" s="43"/>
    </row>
    <row r="76" spans="2:16" x14ac:dyDescent="0.35">
      <c r="B76" s="38"/>
      <c r="C76" s="43"/>
    </row>
    <row r="77" spans="2:16" x14ac:dyDescent="0.35">
      <c r="C77" s="43"/>
      <c r="P77" s="45"/>
    </row>
    <row r="78" spans="2:16" x14ac:dyDescent="0.35">
      <c r="B78" s="38"/>
      <c r="C78" s="43"/>
    </row>
    <row r="79" spans="2:16" x14ac:dyDescent="0.35">
      <c r="B79" s="38"/>
      <c r="C79" s="43"/>
    </row>
    <row r="80" spans="2:16" x14ac:dyDescent="0.35">
      <c r="C80" s="43"/>
      <c r="P80" s="45"/>
    </row>
    <row r="81" spans="2:16" x14ac:dyDescent="0.35">
      <c r="B81" s="38"/>
      <c r="C81" s="43"/>
    </row>
    <row r="82" spans="2:16" x14ac:dyDescent="0.35">
      <c r="B82" s="38"/>
      <c r="C82" s="43"/>
    </row>
    <row r="83" spans="2:16" x14ac:dyDescent="0.35">
      <c r="C83" s="43"/>
      <c r="P83" s="45"/>
    </row>
    <row r="84" spans="2:16" x14ac:dyDescent="0.35">
      <c r="B84" s="38"/>
      <c r="C84" s="43"/>
    </row>
    <row r="85" spans="2:16" x14ac:dyDescent="0.35">
      <c r="B85" s="38"/>
      <c r="C85" s="43"/>
    </row>
    <row r="86" spans="2:16" x14ac:dyDescent="0.35">
      <c r="C86" s="43"/>
      <c r="P86" s="45"/>
    </row>
    <row r="87" spans="2:16" x14ac:dyDescent="0.35">
      <c r="B87" s="38"/>
      <c r="C87" s="43"/>
    </row>
    <row r="88" spans="2:16" x14ac:dyDescent="0.35">
      <c r="B88" s="38"/>
      <c r="C88" s="43"/>
    </row>
    <row r="89" spans="2:16" x14ac:dyDescent="0.35">
      <c r="C89" s="43"/>
      <c r="D89" s="44"/>
      <c r="E89" s="44"/>
      <c r="F89" s="44"/>
      <c r="I89" s="44"/>
      <c r="J89" s="44"/>
      <c r="P89" s="45"/>
    </row>
    <row r="90" spans="2:16" x14ac:dyDescent="0.35">
      <c r="B90" s="38"/>
      <c r="C90" s="43"/>
    </row>
    <row r="91" spans="2:16" x14ac:dyDescent="0.35">
      <c r="B91" s="38"/>
      <c r="C91" s="43"/>
    </row>
    <row r="92" spans="2:16" x14ac:dyDescent="0.35">
      <c r="C92" s="43"/>
      <c r="G92" s="44"/>
    </row>
    <row r="93" spans="2:16" x14ac:dyDescent="0.35">
      <c r="B93" s="38"/>
      <c r="C93" s="43"/>
    </row>
    <row r="94" spans="2:16" x14ac:dyDescent="0.35">
      <c r="B94" s="38"/>
      <c r="C94" s="43"/>
    </row>
    <row r="95" spans="2:16" x14ac:dyDescent="0.35">
      <c r="C95" s="43"/>
      <c r="G95" s="44"/>
    </row>
    <row r="96" spans="2:16" x14ac:dyDescent="0.35">
      <c r="B96" s="38"/>
      <c r="C96" s="43"/>
    </row>
    <row r="97" spans="2:16" x14ac:dyDescent="0.35">
      <c r="B97" s="38"/>
      <c r="C97" s="43"/>
    </row>
    <row r="98" spans="2:16" x14ac:dyDescent="0.35">
      <c r="C98" s="43"/>
      <c r="P98" s="45"/>
    </row>
    <row r="99" spans="2:16" x14ac:dyDescent="0.35">
      <c r="B99" s="38"/>
      <c r="C99" s="43"/>
    </row>
    <row r="100" spans="2:16" x14ac:dyDescent="0.35">
      <c r="B100" s="38"/>
      <c r="C100" s="43"/>
    </row>
    <row r="101" spans="2:16" x14ac:dyDescent="0.35">
      <c r="C101" s="43"/>
    </row>
    <row r="102" spans="2:16" x14ac:dyDescent="0.35">
      <c r="B102" s="38"/>
      <c r="C102" s="43"/>
      <c r="O102" s="40"/>
    </row>
    <row r="103" spans="2:16" x14ac:dyDescent="0.35">
      <c r="B103" s="38"/>
      <c r="C103" s="43"/>
      <c r="O103" s="40"/>
    </row>
    <row r="104" spans="2:16" x14ac:dyDescent="0.35">
      <c r="C104" s="43"/>
      <c r="P104" s="45"/>
    </row>
    <row r="105" spans="2:16" x14ac:dyDescent="0.35">
      <c r="B105" s="38"/>
      <c r="C105" s="43"/>
    </row>
    <row r="106" spans="2:16" x14ac:dyDescent="0.35">
      <c r="B106" s="38"/>
      <c r="C106" s="43"/>
    </row>
    <row r="107" spans="2:16" x14ac:dyDescent="0.35">
      <c r="C107" s="43"/>
      <c r="G107" s="44"/>
      <c r="H107" s="44"/>
      <c r="P107" s="45"/>
    </row>
    <row r="108" spans="2:16" x14ac:dyDescent="0.35">
      <c r="B108" s="38"/>
      <c r="C108" s="43"/>
    </row>
    <row r="109" spans="2:16" x14ac:dyDescent="0.35">
      <c r="B109" s="38"/>
      <c r="C109" s="43"/>
    </row>
    <row r="110" spans="2:16" x14ac:dyDescent="0.35">
      <c r="C110" s="43"/>
    </row>
    <row r="111" spans="2:16" x14ac:dyDescent="0.35">
      <c r="B111" s="38"/>
      <c r="C111" s="43"/>
    </row>
    <row r="112" spans="2:16" x14ac:dyDescent="0.35">
      <c r="B112" s="38"/>
      <c r="C112" s="43"/>
    </row>
    <row r="113" spans="2:16" x14ac:dyDescent="0.35">
      <c r="C113" s="43"/>
      <c r="P113" s="45"/>
    </row>
    <row r="114" spans="2:16" x14ac:dyDescent="0.35">
      <c r="B114" s="38"/>
      <c r="C114" s="43"/>
    </row>
    <row r="115" spans="2:16" x14ac:dyDescent="0.35">
      <c r="B115" s="38"/>
      <c r="C115" s="43"/>
    </row>
    <row r="116" spans="2:16" x14ac:dyDescent="0.35">
      <c r="C116" s="43"/>
      <c r="P116" s="45"/>
    </row>
    <row r="117" spans="2:16" x14ac:dyDescent="0.35">
      <c r="B117" s="38"/>
      <c r="C117" s="43"/>
    </row>
    <row r="118" spans="2:16" x14ac:dyDescent="0.35">
      <c r="B118" s="38"/>
      <c r="C118" s="43"/>
    </row>
    <row r="119" spans="2:16" x14ac:dyDescent="0.35">
      <c r="C119" s="43"/>
      <c r="K119" s="44"/>
      <c r="L119" s="44"/>
      <c r="P119" s="45"/>
    </row>
    <row r="120" spans="2:16" x14ac:dyDescent="0.35">
      <c r="B120" s="38"/>
      <c r="C120" s="43"/>
    </row>
    <row r="121" spans="2:16" x14ac:dyDescent="0.35">
      <c r="B121" s="38"/>
      <c r="C121" s="43"/>
    </row>
    <row r="122" spans="2:16" x14ac:dyDescent="0.35">
      <c r="C122" s="43"/>
      <c r="P122" s="45"/>
    </row>
    <row r="123" spans="2:16" x14ac:dyDescent="0.35">
      <c r="B123" s="38"/>
      <c r="C123" s="43"/>
    </row>
    <row r="124" spans="2:16" x14ac:dyDescent="0.35">
      <c r="B124" s="38"/>
      <c r="C124" s="43"/>
    </row>
    <row r="125" spans="2:16" x14ac:dyDescent="0.35">
      <c r="C125" s="43"/>
    </row>
    <row r="126" spans="2:16" x14ac:dyDescent="0.35">
      <c r="B126" s="38"/>
      <c r="C126" s="43"/>
    </row>
    <row r="127" spans="2:16" x14ac:dyDescent="0.35">
      <c r="B127" s="38"/>
      <c r="C127" s="43"/>
    </row>
    <row r="128" spans="2:16" x14ac:dyDescent="0.35">
      <c r="C128" s="43"/>
      <c r="P128" s="45"/>
    </row>
    <row r="129" spans="2:16" x14ac:dyDescent="0.35">
      <c r="B129" s="38"/>
      <c r="C129" s="43"/>
    </row>
    <row r="130" spans="2:16" x14ac:dyDescent="0.35">
      <c r="B130" s="38"/>
      <c r="C130" s="43"/>
    </row>
    <row r="131" spans="2:16" x14ac:dyDescent="0.35">
      <c r="C131" s="43"/>
      <c r="P131" s="45"/>
    </row>
    <row r="132" spans="2:16" x14ac:dyDescent="0.35">
      <c r="B132" s="38"/>
      <c r="C132" s="43"/>
    </row>
    <row r="133" spans="2:16" x14ac:dyDescent="0.35">
      <c r="B133" s="38"/>
      <c r="C133" s="43"/>
    </row>
    <row r="134" spans="2:16" x14ac:dyDescent="0.35">
      <c r="C134" s="43"/>
    </row>
    <row r="135" spans="2:16" x14ac:dyDescent="0.35">
      <c r="B135" s="38"/>
      <c r="C135" s="43"/>
    </row>
    <row r="136" spans="2:16" x14ac:dyDescent="0.35">
      <c r="B136" s="38"/>
      <c r="C136" s="43"/>
    </row>
    <row r="137" spans="2:16" x14ac:dyDescent="0.35">
      <c r="C137" s="43"/>
      <c r="P137" s="45"/>
    </row>
    <row r="138" spans="2:16" x14ac:dyDescent="0.35">
      <c r="B138" s="38"/>
      <c r="C138" s="43"/>
    </row>
    <row r="139" spans="2:16" x14ac:dyDescent="0.35">
      <c r="B139" s="38"/>
      <c r="C139" s="43"/>
    </row>
    <row r="140" spans="2:16" x14ac:dyDescent="0.35">
      <c r="C140" s="43"/>
      <c r="I140" s="44"/>
      <c r="J140" s="44"/>
      <c r="K140" s="44"/>
      <c r="L140" s="44"/>
      <c r="M140" s="44"/>
      <c r="P140" s="45"/>
    </row>
    <row r="141" spans="2:16" x14ac:dyDescent="0.35">
      <c r="B141" s="38"/>
      <c r="C141" s="43"/>
    </row>
    <row r="142" spans="2:16" x14ac:dyDescent="0.35">
      <c r="B142" s="38"/>
      <c r="C142" s="43"/>
    </row>
    <row r="143" spans="2:16" x14ac:dyDescent="0.35">
      <c r="C143" s="43"/>
    </row>
    <row r="144" spans="2:16" x14ac:dyDescent="0.35">
      <c r="B144" s="38"/>
      <c r="C144" s="43"/>
    </row>
    <row r="145" spans="2:2" x14ac:dyDescent="0.35">
      <c r="B145" s="38"/>
    </row>
    <row r="146" spans="2:2" x14ac:dyDescent="0.35">
      <c r="B146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3"/>
  <sheetViews>
    <sheetView workbookViewId="0">
      <selection activeCell="C2" sqref="C2"/>
    </sheetView>
  </sheetViews>
  <sheetFormatPr defaultRowHeight="14.5" x14ac:dyDescent="0.35"/>
  <sheetData>
    <row r="1" spans="1:33" s="4" customFormat="1" ht="58" x14ac:dyDescent="0.35">
      <c r="A1" s="3" t="s">
        <v>40</v>
      </c>
      <c r="B1" s="4" t="s">
        <v>22</v>
      </c>
      <c r="C1" s="5" t="s">
        <v>24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36</v>
      </c>
      <c r="I1" s="6" t="s">
        <v>45</v>
      </c>
      <c r="J1" s="6" t="s">
        <v>46</v>
      </c>
      <c r="K1" s="4" t="s">
        <v>37</v>
      </c>
      <c r="L1" s="6" t="s">
        <v>47</v>
      </c>
      <c r="M1" s="6" t="s">
        <v>48</v>
      </c>
      <c r="N1" s="4" t="s">
        <v>49</v>
      </c>
      <c r="O1" s="4" t="s">
        <v>35</v>
      </c>
      <c r="P1" s="4" t="s">
        <v>50</v>
      </c>
      <c r="Q1" s="4" t="s">
        <v>39</v>
      </c>
      <c r="R1" s="4" t="s">
        <v>51</v>
      </c>
      <c r="S1" s="4" t="s">
        <v>52</v>
      </c>
      <c r="T1" s="4" t="s">
        <v>53</v>
      </c>
      <c r="U1" s="4" t="s">
        <v>54</v>
      </c>
      <c r="V1" s="4" t="s">
        <v>55</v>
      </c>
      <c r="W1" s="4" t="s">
        <v>56</v>
      </c>
      <c r="X1" s="4" t="s">
        <v>57</v>
      </c>
      <c r="Y1" s="4" t="s">
        <v>58</v>
      </c>
      <c r="Z1" s="4" t="s">
        <v>59</v>
      </c>
      <c r="AA1" s="7" t="s">
        <v>60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61</v>
      </c>
    </row>
    <row r="2" spans="1:33" s="4" customFormat="1" ht="87" x14ac:dyDescent="0.35">
      <c r="A2" s="8">
        <v>43151</v>
      </c>
      <c r="B2" s="9" t="s">
        <v>0</v>
      </c>
      <c r="C2" s="10"/>
      <c r="D2" s="9"/>
      <c r="E2" s="9">
        <v>34.4</v>
      </c>
      <c r="F2" s="9">
        <v>27.5</v>
      </c>
      <c r="G2" s="9">
        <v>8.02</v>
      </c>
      <c r="H2" s="9"/>
      <c r="I2" s="11"/>
      <c r="J2" s="11"/>
      <c r="K2" s="11"/>
      <c r="L2" s="11"/>
      <c r="M2" s="11"/>
      <c r="N2" s="11"/>
      <c r="O2" s="11"/>
      <c r="P2" s="11"/>
      <c r="Q2"/>
      <c r="R2" s="9"/>
      <c r="S2" s="9" t="s">
        <v>4</v>
      </c>
      <c r="T2" s="9" t="s">
        <v>62</v>
      </c>
      <c r="U2" s="9" t="s">
        <v>63</v>
      </c>
      <c r="V2" s="9" t="s">
        <v>64</v>
      </c>
      <c r="W2" s="9" t="s">
        <v>65</v>
      </c>
      <c r="X2" s="11" t="s">
        <v>66</v>
      </c>
      <c r="Y2" s="11" t="s">
        <v>67</v>
      </c>
      <c r="Z2" s="11"/>
      <c r="AA2" s="9"/>
      <c r="AB2" s="9" t="s">
        <v>68</v>
      </c>
      <c r="AC2" s="12" t="s">
        <v>69</v>
      </c>
      <c r="AD2" s="9"/>
      <c r="AE2" s="9"/>
      <c r="AF2"/>
      <c r="AG2"/>
    </row>
    <row r="3" spans="1:33" ht="43.5" x14ac:dyDescent="0.35">
      <c r="A3" s="13">
        <v>43151</v>
      </c>
      <c r="B3" t="s">
        <v>95</v>
      </c>
      <c r="C3" s="14"/>
      <c r="D3">
        <v>75.5</v>
      </c>
      <c r="E3">
        <v>35.1</v>
      </c>
      <c r="F3">
        <v>27</v>
      </c>
      <c r="G3">
        <v>8.09</v>
      </c>
      <c r="I3" s="15">
        <v>390</v>
      </c>
      <c r="J3" s="15">
        <v>340</v>
      </c>
      <c r="K3" s="15">
        <v>484</v>
      </c>
      <c r="L3" s="15">
        <v>490</v>
      </c>
      <c r="M3" s="15">
        <v>533</v>
      </c>
      <c r="N3" s="15">
        <v>572</v>
      </c>
      <c r="O3" s="15">
        <v>505</v>
      </c>
      <c r="P3" s="15">
        <v>473</v>
      </c>
      <c r="Q3" s="15">
        <f t="shared" ref="Q3:Q10" si="0">AVERAGE(I3:P3)</f>
        <v>473.375</v>
      </c>
      <c r="AC3" s="12" t="s">
        <v>96</v>
      </c>
      <c r="AD3" t="s">
        <v>97</v>
      </c>
      <c r="AE3" s="1">
        <v>43151</v>
      </c>
    </row>
    <row r="4" spans="1:33" x14ac:dyDescent="0.35">
      <c r="A4" s="13">
        <v>43151</v>
      </c>
      <c r="B4" t="s">
        <v>102</v>
      </c>
      <c r="C4" s="14"/>
      <c r="D4">
        <v>68.5</v>
      </c>
      <c r="E4">
        <v>35.299999999999997</v>
      </c>
      <c r="F4">
        <v>27.2</v>
      </c>
      <c r="G4">
        <v>8.1</v>
      </c>
      <c r="I4">
        <v>325</v>
      </c>
      <c r="J4">
        <v>408</v>
      </c>
      <c r="K4">
        <v>580</v>
      </c>
      <c r="L4">
        <v>606</v>
      </c>
      <c r="M4">
        <v>565</v>
      </c>
      <c r="N4">
        <v>550</v>
      </c>
      <c r="O4">
        <v>509</v>
      </c>
      <c r="P4">
        <v>503</v>
      </c>
      <c r="Q4">
        <f t="shared" si="0"/>
        <v>505.75</v>
      </c>
      <c r="AC4" t="s">
        <v>103</v>
      </c>
    </row>
    <row r="5" spans="1:33" x14ac:dyDescent="0.35">
      <c r="A5" s="13">
        <v>43151</v>
      </c>
      <c r="B5" t="s">
        <v>102</v>
      </c>
      <c r="C5" s="14"/>
      <c r="E5">
        <v>35.299999999999997</v>
      </c>
      <c r="F5">
        <v>27.2</v>
      </c>
      <c r="G5">
        <v>8.1</v>
      </c>
      <c r="I5">
        <v>265</v>
      </c>
      <c r="J5">
        <v>307</v>
      </c>
      <c r="K5">
        <v>471</v>
      </c>
      <c r="L5">
        <v>455</v>
      </c>
      <c r="M5">
        <v>422</v>
      </c>
      <c r="N5">
        <v>513</v>
      </c>
      <c r="O5">
        <v>471</v>
      </c>
      <c r="P5">
        <v>432</v>
      </c>
      <c r="Q5">
        <f t="shared" si="0"/>
        <v>417</v>
      </c>
    </row>
    <row r="6" spans="1:33" x14ac:dyDescent="0.35">
      <c r="A6" s="13">
        <v>43151</v>
      </c>
      <c r="B6" t="s">
        <v>102</v>
      </c>
      <c r="C6" s="14"/>
      <c r="E6">
        <v>35.299999999999997</v>
      </c>
      <c r="F6">
        <v>27.2</v>
      </c>
      <c r="G6">
        <v>8.1</v>
      </c>
      <c r="I6">
        <v>418</v>
      </c>
      <c r="J6">
        <v>375</v>
      </c>
      <c r="K6">
        <v>520</v>
      </c>
      <c r="L6">
        <v>549</v>
      </c>
      <c r="M6">
        <v>533</v>
      </c>
      <c r="N6">
        <v>565</v>
      </c>
      <c r="O6">
        <v>478</v>
      </c>
      <c r="P6">
        <v>472</v>
      </c>
      <c r="Q6">
        <f t="shared" si="0"/>
        <v>488.75</v>
      </c>
    </row>
    <row r="7" spans="1:33" x14ac:dyDescent="0.35">
      <c r="A7" s="13">
        <v>43151</v>
      </c>
      <c r="B7" t="s">
        <v>102</v>
      </c>
      <c r="C7" s="14"/>
      <c r="E7">
        <v>35.299999999999997</v>
      </c>
      <c r="F7">
        <v>27.2</v>
      </c>
      <c r="G7">
        <v>8.1</v>
      </c>
      <c r="I7">
        <v>380</v>
      </c>
      <c r="J7">
        <v>345</v>
      </c>
      <c r="K7">
        <v>452</v>
      </c>
      <c r="L7">
        <v>521</v>
      </c>
      <c r="M7">
        <v>482</v>
      </c>
      <c r="N7">
        <v>531</v>
      </c>
      <c r="O7">
        <v>446</v>
      </c>
      <c r="P7">
        <v>453</v>
      </c>
      <c r="Q7">
        <f t="shared" si="0"/>
        <v>451.25</v>
      </c>
    </row>
    <row r="8" spans="1:33" x14ac:dyDescent="0.35">
      <c r="A8" s="13">
        <v>43151</v>
      </c>
      <c r="B8" t="s">
        <v>102</v>
      </c>
      <c r="C8" s="14"/>
      <c r="E8">
        <v>35.299999999999997</v>
      </c>
      <c r="F8">
        <v>27.2</v>
      </c>
      <c r="G8">
        <v>8.1</v>
      </c>
      <c r="I8" s="15">
        <v>412</v>
      </c>
      <c r="J8" s="15">
        <v>410</v>
      </c>
      <c r="K8" s="15">
        <v>503</v>
      </c>
      <c r="L8" s="15">
        <v>510</v>
      </c>
      <c r="M8" s="15">
        <v>505</v>
      </c>
      <c r="N8" s="15">
        <v>491</v>
      </c>
      <c r="O8" s="15">
        <v>501</v>
      </c>
      <c r="P8" s="15">
        <v>410</v>
      </c>
      <c r="Q8" s="15">
        <f t="shared" si="0"/>
        <v>467.75</v>
      </c>
    </row>
    <row r="9" spans="1:33" x14ac:dyDescent="0.35">
      <c r="A9" s="13">
        <v>43151</v>
      </c>
      <c r="B9" t="s">
        <v>105</v>
      </c>
      <c r="C9" s="14"/>
      <c r="D9">
        <v>70.5</v>
      </c>
      <c r="E9">
        <v>35.200000000000003</v>
      </c>
      <c r="F9">
        <v>27</v>
      </c>
      <c r="G9">
        <v>8.08</v>
      </c>
      <c r="I9" s="15">
        <v>420</v>
      </c>
      <c r="J9" s="15">
        <v>376</v>
      </c>
      <c r="K9" s="15">
        <v>521</v>
      </c>
      <c r="L9" s="15">
        <v>509</v>
      </c>
      <c r="M9" s="15">
        <v>509</v>
      </c>
      <c r="N9" s="15">
        <v>530</v>
      </c>
      <c r="O9" s="15">
        <v>501</v>
      </c>
      <c r="P9" s="15">
        <v>440</v>
      </c>
      <c r="Q9" s="15">
        <f t="shared" si="0"/>
        <v>475.75</v>
      </c>
      <c r="AD9" t="s">
        <v>106</v>
      </c>
      <c r="AE9" s="1">
        <v>43144</v>
      </c>
    </row>
    <row r="10" spans="1:33" x14ac:dyDescent="0.35">
      <c r="A10" s="13">
        <v>43151</v>
      </c>
      <c r="B10" t="s">
        <v>108</v>
      </c>
      <c r="C10" s="14"/>
      <c r="D10">
        <v>72</v>
      </c>
      <c r="E10">
        <v>35.299999999999997</v>
      </c>
      <c r="F10">
        <v>27.5</v>
      </c>
      <c r="G10">
        <v>8.09</v>
      </c>
      <c r="I10" s="15">
        <v>487</v>
      </c>
      <c r="J10" s="15">
        <v>403</v>
      </c>
      <c r="K10" s="15">
        <v>500</v>
      </c>
      <c r="L10" s="15">
        <v>510</v>
      </c>
      <c r="M10" s="15">
        <v>540</v>
      </c>
      <c r="N10" s="15">
        <v>440</v>
      </c>
      <c r="O10" s="15">
        <v>441</v>
      </c>
      <c r="P10" s="15">
        <v>392</v>
      </c>
      <c r="Q10" s="15">
        <f t="shared" si="0"/>
        <v>464.125</v>
      </c>
    </row>
    <row r="11" spans="1:33" x14ac:dyDescent="0.35">
      <c r="A11" s="13">
        <v>43152</v>
      </c>
      <c r="B11" s="9" t="s">
        <v>0</v>
      </c>
      <c r="C11" s="10"/>
      <c r="E11">
        <v>35.200000000000003</v>
      </c>
      <c r="F11">
        <v>27</v>
      </c>
      <c r="G11">
        <v>8.1300000000000008</v>
      </c>
      <c r="T11" t="s">
        <v>4</v>
      </c>
      <c r="Z11" t="s">
        <v>70</v>
      </c>
    </row>
    <row r="12" spans="1:33" x14ac:dyDescent="0.35">
      <c r="A12" s="13">
        <v>43153</v>
      </c>
      <c r="B12" s="9" t="s">
        <v>0</v>
      </c>
      <c r="C12" s="10"/>
      <c r="E12">
        <v>35.5</v>
      </c>
      <c r="F12">
        <v>27.5</v>
      </c>
      <c r="H12" t="s">
        <v>71</v>
      </c>
      <c r="T12" t="s">
        <v>4</v>
      </c>
      <c r="Z12" t="s">
        <v>72</v>
      </c>
    </row>
    <row r="13" spans="1:33" x14ac:dyDescent="0.35">
      <c r="A13" s="13">
        <v>43154</v>
      </c>
      <c r="B13" s="9" t="s">
        <v>0</v>
      </c>
      <c r="C13" s="10"/>
      <c r="E13">
        <v>35.4</v>
      </c>
      <c r="G13">
        <v>8.14</v>
      </c>
    </row>
    <row r="14" spans="1:33" x14ac:dyDescent="0.35">
      <c r="A14" s="13">
        <v>43154</v>
      </c>
      <c r="B14" s="9" t="s">
        <v>0</v>
      </c>
      <c r="C14" s="10"/>
      <c r="E14">
        <v>35.299999999999997</v>
      </c>
      <c r="F14">
        <v>26.9</v>
      </c>
      <c r="G14">
        <v>8.11</v>
      </c>
    </row>
    <row r="15" spans="1:33" x14ac:dyDescent="0.35">
      <c r="A15" s="13">
        <v>43154</v>
      </c>
      <c r="B15" s="9" t="s">
        <v>95</v>
      </c>
      <c r="C15" s="10"/>
      <c r="F15">
        <v>27.2</v>
      </c>
    </row>
    <row r="16" spans="1:33" x14ac:dyDescent="0.35">
      <c r="A16" s="13">
        <v>43154</v>
      </c>
      <c r="B16" s="9" t="s">
        <v>102</v>
      </c>
      <c r="C16" s="10"/>
      <c r="F16">
        <v>27.2</v>
      </c>
    </row>
    <row r="17" spans="1:29" x14ac:dyDescent="0.35">
      <c r="A17" s="13">
        <v>43154</v>
      </c>
      <c r="B17" s="9" t="s">
        <v>105</v>
      </c>
      <c r="C17" s="10"/>
      <c r="F17">
        <v>27</v>
      </c>
    </row>
    <row r="18" spans="1:29" x14ac:dyDescent="0.35">
      <c r="A18" s="13">
        <v>43154</v>
      </c>
      <c r="B18" s="9" t="s">
        <v>108</v>
      </c>
      <c r="C18" s="10"/>
      <c r="D18">
        <v>71</v>
      </c>
      <c r="F18">
        <v>28</v>
      </c>
      <c r="O18" t="s">
        <v>107</v>
      </c>
    </row>
    <row r="19" spans="1:29" x14ac:dyDescent="0.35">
      <c r="A19" s="13">
        <v>43155</v>
      </c>
      <c r="B19" s="9" t="s">
        <v>0</v>
      </c>
      <c r="C19" s="10"/>
      <c r="E19">
        <v>35.1</v>
      </c>
      <c r="F19">
        <v>27</v>
      </c>
      <c r="G19">
        <v>8.2100000000000009</v>
      </c>
    </row>
    <row r="20" spans="1:29" x14ac:dyDescent="0.35">
      <c r="A20" s="13">
        <v>43155</v>
      </c>
      <c r="B20" s="9" t="s">
        <v>0</v>
      </c>
      <c r="C20" s="10"/>
      <c r="E20">
        <v>35.200000000000003</v>
      </c>
      <c r="F20">
        <v>26.9</v>
      </c>
      <c r="G20">
        <v>7.99</v>
      </c>
    </row>
    <row r="21" spans="1:29" x14ac:dyDescent="0.35">
      <c r="A21" s="13">
        <v>43156</v>
      </c>
      <c r="B21" t="s">
        <v>0</v>
      </c>
      <c r="C21" s="14"/>
      <c r="E21">
        <v>35.200000000000003</v>
      </c>
      <c r="F21">
        <v>27.1</v>
      </c>
      <c r="G21">
        <v>8.01</v>
      </c>
      <c r="Z21" t="s">
        <v>73</v>
      </c>
    </row>
    <row r="22" spans="1:29" x14ac:dyDescent="0.35">
      <c r="A22" s="13">
        <v>43156</v>
      </c>
      <c r="B22" t="s">
        <v>0</v>
      </c>
      <c r="C22" s="14"/>
      <c r="E22">
        <v>35.200000000000003</v>
      </c>
      <c r="F22">
        <v>26.8</v>
      </c>
      <c r="G22">
        <v>8.07</v>
      </c>
    </row>
    <row r="23" spans="1:29" x14ac:dyDescent="0.35">
      <c r="A23" s="13">
        <v>43157</v>
      </c>
      <c r="B23" t="s">
        <v>0</v>
      </c>
      <c r="C23" s="14"/>
      <c r="E23">
        <v>35</v>
      </c>
      <c r="F23">
        <v>27</v>
      </c>
      <c r="G23">
        <v>8.16</v>
      </c>
    </row>
    <row r="24" spans="1:29" x14ac:dyDescent="0.35">
      <c r="A24" s="13">
        <v>43157</v>
      </c>
      <c r="B24" t="s">
        <v>0</v>
      </c>
      <c r="C24" s="14"/>
      <c r="E24">
        <v>34.700000000000003</v>
      </c>
      <c r="F24">
        <v>27.1</v>
      </c>
      <c r="G24">
        <v>8.08</v>
      </c>
      <c r="S24" t="s">
        <v>4</v>
      </c>
      <c r="AA24" t="s">
        <v>4</v>
      </c>
      <c r="AB24" t="s">
        <v>68</v>
      </c>
      <c r="AC24" t="s">
        <v>74</v>
      </c>
    </row>
    <row r="25" spans="1:29" x14ac:dyDescent="0.35">
      <c r="A25" s="13">
        <v>43158</v>
      </c>
      <c r="B25" t="s">
        <v>0</v>
      </c>
      <c r="C25" s="14"/>
      <c r="E25">
        <v>34.9</v>
      </c>
      <c r="F25">
        <v>27</v>
      </c>
      <c r="G25">
        <v>8.02</v>
      </c>
    </row>
    <row r="26" spans="1:29" x14ac:dyDescent="0.35">
      <c r="A26" s="13">
        <v>43158</v>
      </c>
      <c r="B26" t="s">
        <v>0</v>
      </c>
      <c r="C26" s="14"/>
      <c r="E26">
        <v>35.1</v>
      </c>
      <c r="F26">
        <v>27.1</v>
      </c>
      <c r="G26">
        <v>8.1</v>
      </c>
      <c r="Z26" t="s">
        <v>73</v>
      </c>
    </row>
    <row r="27" spans="1:29" x14ac:dyDescent="0.35">
      <c r="A27" s="13">
        <v>43159</v>
      </c>
      <c r="B27" t="s">
        <v>0</v>
      </c>
      <c r="C27" s="14"/>
      <c r="E27">
        <v>34.9</v>
      </c>
      <c r="F27">
        <v>26.9</v>
      </c>
      <c r="G27">
        <v>8.0299999999999994</v>
      </c>
    </row>
    <row r="28" spans="1:29" x14ac:dyDescent="0.35">
      <c r="A28" s="13">
        <v>43159</v>
      </c>
      <c r="B28" t="s">
        <v>0</v>
      </c>
      <c r="C28" s="14"/>
      <c r="E28">
        <v>35.200000000000003</v>
      </c>
      <c r="F28">
        <v>26.9</v>
      </c>
      <c r="G28">
        <v>8.09</v>
      </c>
      <c r="AB28" t="s">
        <v>75</v>
      </c>
    </row>
    <row r="29" spans="1:29" x14ac:dyDescent="0.35">
      <c r="A29" s="13">
        <v>43160</v>
      </c>
      <c r="B29" t="s">
        <v>0</v>
      </c>
      <c r="C29" s="14"/>
      <c r="E29">
        <v>35.1</v>
      </c>
      <c r="F29">
        <v>27.2</v>
      </c>
      <c r="G29">
        <v>7.96</v>
      </c>
      <c r="T29" t="s">
        <v>4</v>
      </c>
      <c r="Z29" t="s">
        <v>73</v>
      </c>
    </row>
    <row r="30" spans="1:29" x14ac:dyDescent="0.35">
      <c r="A30" s="13">
        <v>43160</v>
      </c>
      <c r="B30" t="s">
        <v>0</v>
      </c>
      <c r="C30" s="14"/>
      <c r="E30">
        <v>35.200000000000003</v>
      </c>
      <c r="F30">
        <v>26.8</v>
      </c>
      <c r="G30">
        <v>8.17</v>
      </c>
    </row>
    <row r="31" spans="1:29" x14ac:dyDescent="0.35">
      <c r="A31" s="13">
        <v>43161</v>
      </c>
      <c r="B31" t="s">
        <v>0</v>
      </c>
      <c r="C31" s="14"/>
      <c r="E31">
        <v>35.299999999999997</v>
      </c>
      <c r="F31">
        <v>27.1</v>
      </c>
      <c r="G31">
        <v>8.0399999999999991</v>
      </c>
    </row>
    <row r="32" spans="1:29" x14ac:dyDescent="0.35">
      <c r="A32" s="13">
        <v>43162</v>
      </c>
      <c r="B32" t="s">
        <v>0</v>
      </c>
      <c r="C32" s="14"/>
      <c r="E32">
        <v>36.200000000000003</v>
      </c>
      <c r="F32">
        <v>27</v>
      </c>
      <c r="G32">
        <v>7.88</v>
      </c>
      <c r="Z32" t="s">
        <v>73</v>
      </c>
    </row>
    <row r="33" spans="1:29" x14ac:dyDescent="0.35">
      <c r="A33" s="13">
        <v>43163</v>
      </c>
      <c r="B33" t="s">
        <v>0</v>
      </c>
      <c r="C33" s="14" t="s">
        <v>76</v>
      </c>
      <c r="E33">
        <v>35.5</v>
      </c>
      <c r="F33">
        <v>27</v>
      </c>
      <c r="G33">
        <v>8.1</v>
      </c>
      <c r="U33" t="s">
        <v>7</v>
      </c>
      <c r="V33" t="s">
        <v>7</v>
      </c>
      <c r="W33" t="s">
        <v>77</v>
      </c>
      <c r="X33" t="s">
        <v>78</v>
      </c>
      <c r="Y33" t="s">
        <v>67</v>
      </c>
      <c r="Z33" t="s">
        <v>73</v>
      </c>
    </row>
    <row r="34" spans="1:29" x14ac:dyDescent="0.35">
      <c r="A34" s="13">
        <v>43164</v>
      </c>
      <c r="B34" t="s">
        <v>0</v>
      </c>
      <c r="C34" s="14">
        <v>0.30624999999999997</v>
      </c>
      <c r="E34">
        <v>35.299999999999997</v>
      </c>
      <c r="F34">
        <v>27</v>
      </c>
      <c r="G34">
        <v>8.0500000000000007</v>
      </c>
      <c r="H34" t="s">
        <v>4</v>
      </c>
      <c r="S34" t="s">
        <v>4</v>
      </c>
      <c r="AA34" t="s">
        <v>4</v>
      </c>
      <c r="AB34" t="s">
        <v>79</v>
      </c>
    </row>
    <row r="35" spans="1:29" x14ac:dyDescent="0.35">
      <c r="A35" s="13">
        <v>43164</v>
      </c>
      <c r="B35" t="s">
        <v>95</v>
      </c>
      <c r="C35" s="14"/>
      <c r="I35">
        <v>340</v>
      </c>
      <c r="J35">
        <v>319</v>
      </c>
      <c r="K35">
        <v>467</v>
      </c>
      <c r="L35">
        <v>387</v>
      </c>
      <c r="M35">
        <v>486</v>
      </c>
      <c r="N35">
        <v>403</v>
      </c>
      <c r="O35">
        <v>472</v>
      </c>
      <c r="P35">
        <v>474</v>
      </c>
      <c r="Q35">
        <f>AVERAGE(I35:P35)</f>
        <v>418.5</v>
      </c>
      <c r="AC35" t="s">
        <v>98</v>
      </c>
    </row>
    <row r="36" spans="1:29" x14ac:dyDescent="0.35">
      <c r="A36" s="13">
        <v>43164</v>
      </c>
      <c r="B36" t="s">
        <v>95</v>
      </c>
      <c r="C36" s="14"/>
      <c r="R36" t="s">
        <v>99</v>
      </c>
    </row>
    <row r="37" spans="1:29" x14ac:dyDescent="0.35">
      <c r="A37" s="13">
        <v>43164</v>
      </c>
      <c r="B37" t="s">
        <v>102</v>
      </c>
      <c r="C37" s="14"/>
      <c r="I37">
        <v>471</v>
      </c>
      <c r="J37">
        <v>460</v>
      </c>
      <c r="K37">
        <v>363</v>
      </c>
      <c r="L37">
        <v>394</v>
      </c>
      <c r="M37">
        <v>431</v>
      </c>
      <c r="N37">
        <v>458</v>
      </c>
      <c r="O37">
        <v>449</v>
      </c>
      <c r="P37">
        <v>488</v>
      </c>
      <c r="Q37">
        <f>AVERAGE(I37:P37)</f>
        <v>439.25</v>
      </c>
      <c r="AC37" t="s">
        <v>104</v>
      </c>
    </row>
    <row r="38" spans="1:29" x14ac:dyDescent="0.35">
      <c r="A38" s="13">
        <v>43164</v>
      </c>
      <c r="B38" t="s">
        <v>102</v>
      </c>
      <c r="C38" s="14"/>
      <c r="I38">
        <v>486</v>
      </c>
      <c r="J38">
        <v>482</v>
      </c>
      <c r="K38">
        <v>768</v>
      </c>
      <c r="L38">
        <v>863</v>
      </c>
      <c r="M38">
        <v>814</v>
      </c>
      <c r="N38">
        <v>901</v>
      </c>
      <c r="O38">
        <v>769</v>
      </c>
      <c r="P38">
        <v>845</v>
      </c>
      <c r="Q38">
        <f>AVERAGE(I38:P38)</f>
        <v>741</v>
      </c>
    </row>
    <row r="39" spans="1:29" x14ac:dyDescent="0.35">
      <c r="A39" s="13">
        <v>43164</v>
      </c>
      <c r="B39" t="s">
        <v>105</v>
      </c>
      <c r="C39" s="14"/>
      <c r="I39">
        <v>315</v>
      </c>
      <c r="J39">
        <v>390</v>
      </c>
      <c r="K39">
        <v>447</v>
      </c>
      <c r="L39">
        <v>398</v>
      </c>
      <c r="M39">
        <v>547</v>
      </c>
      <c r="N39">
        <v>428</v>
      </c>
      <c r="O39">
        <v>498</v>
      </c>
      <c r="P39">
        <v>420</v>
      </c>
      <c r="Q39">
        <f>AVERAGE(I39:P39)</f>
        <v>430.375</v>
      </c>
    </row>
    <row r="40" spans="1:29" x14ac:dyDescent="0.35">
      <c r="A40" s="13">
        <v>43164</v>
      </c>
      <c r="B40" t="s">
        <v>105</v>
      </c>
      <c r="C40" s="14"/>
      <c r="J40" t="s">
        <v>107</v>
      </c>
    </row>
    <row r="41" spans="1:29" x14ac:dyDescent="0.35">
      <c r="A41" s="13">
        <v>43164</v>
      </c>
      <c r="B41" t="s">
        <v>108</v>
      </c>
      <c r="C41" s="14"/>
      <c r="I41">
        <v>444</v>
      </c>
      <c r="J41">
        <v>408</v>
      </c>
      <c r="K41">
        <v>513</v>
      </c>
      <c r="L41">
        <v>402</v>
      </c>
      <c r="M41">
        <v>482</v>
      </c>
      <c r="N41">
        <v>441</v>
      </c>
      <c r="O41">
        <v>482</v>
      </c>
      <c r="P41">
        <v>385</v>
      </c>
      <c r="Q41">
        <f>AVERAGE(I41:P41)</f>
        <v>444.625</v>
      </c>
      <c r="R41" t="s">
        <v>109</v>
      </c>
    </row>
    <row r="42" spans="1:29" x14ac:dyDescent="0.35">
      <c r="A42" s="13">
        <v>43164</v>
      </c>
      <c r="B42" t="s">
        <v>108</v>
      </c>
      <c r="C42" s="14"/>
    </row>
    <row r="43" spans="1:29" x14ac:dyDescent="0.35">
      <c r="A43" s="13">
        <v>43165</v>
      </c>
      <c r="B43" t="s">
        <v>0</v>
      </c>
      <c r="C43" s="14">
        <v>0.45902777777777781</v>
      </c>
      <c r="E43">
        <v>36.200000000000003</v>
      </c>
      <c r="F43">
        <v>26.9</v>
      </c>
      <c r="G43">
        <v>8.1</v>
      </c>
      <c r="Q43">
        <v>650</v>
      </c>
      <c r="R43" t="s">
        <v>80</v>
      </c>
    </row>
    <row r="44" spans="1:29" x14ac:dyDescent="0.35">
      <c r="A44" s="13">
        <v>43166</v>
      </c>
      <c r="B44" t="s">
        <v>0</v>
      </c>
      <c r="C44" s="14">
        <v>0.55277777777777781</v>
      </c>
      <c r="E44">
        <v>34.6</v>
      </c>
      <c r="F44">
        <v>27</v>
      </c>
      <c r="G44">
        <v>8.16</v>
      </c>
      <c r="AB44" t="s">
        <v>81</v>
      </c>
    </row>
    <row r="45" spans="1:29" x14ac:dyDescent="0.35">
      <c r="A45" s="13">
        <v>43167</v>
      </c>
      <c r="B45" t="s">
        <v>0</v>
      </c>
      <c r="C45" s="14">
        <v>0.50624999999999998</v>
      </c>
      <c r="E45">
        <v>35.700000000000003</v>
      </c>
      <c r="F45">
        <v>27</v>
      </c>
      <c r="G45">
        <v>8.1</v>
      </c>
      <c r="T45" t="s">
        <v>82</v>
      </c>
      <c r="X45" t="s">
        <v>83</v>
      </c>
      <c r="Y45" t="s">
        <v>67</v>
      </c>
      <c r="Z45" t="s">
        <v>84</v>
      </c>
      <c r="AC45" t="s">
        <v>85</v>
      </c>
    </row>
    <row r="46" spans="1:29" x14ac:dyDescent="0.35">
      <c r="A46" s="13">
        <v>43167</v>
      </c>
      <c r="B46" t="s">
        <v>0</v>
      </c>
      <c r="C46" s="14">
        <v>0.5625</v>
      </c>
      <c r="E46">
        <v>35.1</v>
      </c>
      <c r="F46">
        <v>27</v>
      </c>
      <c r="G46">
        <v>8.14</v>
      </c>
    </row>
    <row r="47" spans="1:29" x14ac:dyDescent="0.35">
      <c r="A47" s="13">
        <v>43168</v>
      </c>
      <c r="B47" t="s">
        <v>0</v>
      </c>
      <c r="C47" s="14">
        <v>0.34861111111111115</v>
      </c>
      <c r="E47">
        <v>35.5</v>
      </c>
      <c r="F47">
        <v>27.2</v>
      </c>
      <c r="G47">
        <v>8.15</v>
      </c>
      <c r="Z47" t="s">
        <v>84</v>
      </c>
      <c r="AA47" t="s">
        <v>4</v>
      </c>
      <c r="AC47" t="s">
        <v>86</v>
      </c>
    </row>
    <row r="48" spans="1:29" x14ac:dyDescent="0.35">
      <c r="A48" s="13">
        <v>43169</v>
      </c>
      <c r="B48" t="s">
        <v>0</v>
      </c>
      <c r="C48" s="14">
        <v>0.4861111111111111</v>
      </c>
      <c r="E48">
        <v>35.799999999999997</v>
      </c>
      <c r="F48">
        <v>26.9</v>
      </c>
      <c r="G48">
        <v>8.02</v>
      </c>
      <c r="Z48" t="s">
        <v>87</v>
      </c>
    </row>
    <row r="49" spans="1:33" x14ac:dyDescent="0.35">
      <c r="A49" s="13">
        <v>43169</v>
      </c>
      <c r="B49" t="s">
        <v>0</v>
      </c>
      <c r="C49" s="14">
        <v>0.54652777777777783</v>
      </c>
      <c r="E49">
        <v>35.9</v>
      </c>
      <c r="F49">
        <v>27.2</v>
      </c>
      <c r="G49">
        <v>8.1</v>
      </c>
    </row>
    <row r="50" spans="1:33" x14ac:dyDescent="0.35">
      <c r="A50" s="13">
        <v>43169</v>
      </c>
      <c r="B50" t="s">
        <v>95</v>
      </c>
      <c r="C50" s="14"/>
      <c r="I50">
        <v>385</v>
      </c>
      <c r="J50">
        <v>577</v>
      </c>
      <c r="K50">
        <v>656</v>
      </c>
      <c r="L50">
        <v>690</v>
      </c>
      <c r="M50">
        <v>628</v>
      </c>
      <c r="N50">
        <v>667</v>
      </c>
      <c r="O50">
        <v>611</v>
      </c>
      <c r="P50">
        <v>469</v>
      </c>
      <c r="Q50">
        <f t="shared" ref="Q50:Q57" si="1">AVERAGE(I50:P50)</f>
        <v>585.375</v>
      </c>
      <c r="R50" t="s">
        <v>100</v>
      </c>
    </row>
    <row r="51" spans="1:33" x14ac:dyDescent="0.35">
      <c r="A51" s="13">
        <v>43169</v>
      </c>
      <c r="B51" t="s">
        <v>95</v>
      </c>
      <c r="C51" s="14"/>
      <c r="I51">
        <v>370</v>
      </c>
      <c r="J51">
        <v>598</v>
      </c>
      <c r="K51">
        <v>688</v>
      </c>
      <c r="L51">
        <v>671</v>
      </c>
      <c r="M51">
        <v>733</v>
      </c>
      <c r="N51">
        <v>657</v>
      </c>
      <c r="O51">
        <v>575</v>
      </c>
      <c r="P51">
        <v>477</v>
      </c>
      <c r="Q51">
        <f t="shared" si="1"/>
        <v>596.125</v>
      </c>
      <c r="R51" t="s">
        <v>100</v>
      </c>
    </row>
    <row r="52" spans="1:33" x14ac:dyDescent="0.35">
      <c r="A52" s="13">
        <v>43169</v>
      </c>
      <c r="B52" t="s">
        <v>95</v>
      </c>
      <c r="C52" s="14"/>
      <c r="I52">
        <v>378</v>
      </c>
      <c r="J52">
        <v>635</v>
      </c>
      <c r="K52">
        <v>711</v>
      </c>
      <c r="L52">
        <v>741</v>
      </c>
      <c r="M52">
        <v>779</v>
      </c>
      <c r="N52">
        <v>765</v>
      </c>
      <c r="O52">
        <v>675</v>
      </c>
      <c r="P52">
        <v>688</v>
      </c>
      <c r="Q52">
        <f t="shared" si="1"/>
        <v>671.5</v>
      </c>
      <c r="R52" t="s">
        <v>101</v>
      </c>
    </row>
    <row r="53" spans="1:33" x14ac:dyDescent="0.35">
      <c r="A53" s="13">
        <v>43169</v>
      </c>
      <c r="B53" t="s">
        <v>95</v>
      </c>
      <c r="C53" s="14"/>
      <c r="I53">
        <v>410</v>
      </c>
      <c r="J53">
        <v>616</v>
      </c>
      <c r="K53">
        <v>681</v>
      </c>
      <c r="L53">
        <v>693</v>
      </c>
      <c r="M53">
        <v>746</v>
      </c>
      <c r="N53">
        <v>712</v>
      </c>
      <c r="O53">
        <v>651</v>
      </c>
      <c r="P53">
        <v>540</v>
      </c>
      <c r="Q53" s="15">
        <f t="shared" si="1"/>
        <v>631.125</v>
      </c>
    </row>
    <row r="54" spans="1:33" x14ac:dyDescent="0.35">
      <c r="A54" s="13">
        <v>43169</v>
      </c>
      <c r="B54" t="s">
        <v>102</v>
      </c>
      <c r="C54" s="14"/>
      <c r="I54">
        <v>285</v>
      </c>
      <c r="J54">
        <v>419</v>
      </c>
      <c r="K54">
        <v>525</v>
      </c>
      <c r="L54">
        <v>628</v>
      </c>
      <c r="M54">
        <v>662</v>
      </c>
      <c r="N54">
        <v>687</v>
      </c>
      <c r="O54">
        <v>633</v>
      </c>
      <c r="P54">
        <v>605</v>
      </c>
      <c r="Q54" s="16">
        <f t="shared" si="1"/>
        <v>555.5</v>
      </c>
    </row>
    <row r="55" spans="1:33" x14ac:dyDescent="0.35">
      <c r="A55" s="13">
        <v>43169</v>
      </c>
      <c r="B55" t="s">
        <v>102</v>
      </c>
      <c r="C55" s="14"/>
      <c r="I55">
        <v>325</v>
      </c>
      <c r="J55">
        <v>460</v>
      </c>
      <c r="K55">
        <v>635</v>
      </c>
      <c r="L55">
        <v>735</v>
      </c>
      <c r="M55">
        <v>775</v>
      </c>
      <c r="N55">
        <v>760</v>
      </c>
      <c r="O55">
        <v>700</v>
      </c>
      <c r="P55">
        <v>620</v>
      </c>
      <c r="Q55" s="15">
        <f t="shared" si="1"/>
        <v>626.25</v>
      </c>
    </row>
    <row r="56" spans="1:33" x14ac:dyDescent="0.35">
      <c r="A56" s="13">
        <v>43169</v>
      </c>
      <c r="B56" t="s">
        <v>105</v>
      </c>
      <c r="C56" s="14"/>
      <c r="I56">
        <v>462</v>
      </c>
      <c r="J56">
        <v>595</v>
      </c>
      <c r="K56">
        <v>670</v>
      </c>
      <c r="L56">
        <v>705</v>
      </c>
      <c r="M56">
        <v>723</v>
      </c>
      <c r="N56">
        <v>686</v>
      </c>
      <c r="O56">
        <v>611</v>
      </c>
      <c r="P56">
        <v>590</v>
      </c>
      <c r="Q56" s="15">
        <f t="shared" si="1"/>
        <v>630.25</v>
      </c>
    </row>
    <row r="57" spans="1:33" x14ac:dyDescent="0.35">
      <c r="A57" s="13">
        <v>43169</v>
      </c>
      <c r="B57" t="s">
        <v>108</v>
      </c>
      <c r="C57" s="14"/>
      <c r="I57">
        <v>508</v>
      </c>
      <c r="J57">
        <v>544</v>
      </c>
      <c r="K57">
        <v>650</v>
      </c>
      <c r="L57">
        <v>680</v>
      </c>
      <c r="M57">
        <v>712</v>
      </c>
      <c r="N57">
        <v>705</v>
      </c>
      <c r="O57">
        <v>681</v>
      </c>
      <c r="P57">
        <v>606</v>
      </c>
      <c r="Q57" s="15">
        <f t="shared" si="1"/>
        <v>635.75</v>
      </c>
    </row>
    <row r="58" spans="1:33" x14ac:dyDescent="0.35">
      <c r="A58" s="13">
        <v>43170</v>
      </c>
      <c r="B58" t="s">
        <v>0</v>
      </c>
      <c r="C58" s="14">
        <v>0.61041666666666672</v>
      </c>
      <c r="E58">
        <v>36.6</v>
      </c>
      <c r="F58">
        <v>27</v>
      </c>
      <c r="G58">
        <v>8.23</v>
      </c>
    </row>
    <row r="59" spans="1:33" x14ac:dyDescent="0.35">
      <c r="A59" s="13">
        <v>43170</v>
      </c>
      <c r="B59" t="s">
        <v>0</v>
      </c>
      <c r="C59" s="14">
        <v>0.61597222222222225</v>
      </c>
      <c r="E59">
        <v>35.299999999999997</v>
      </c>
      <c r="F59">
        <v>27</v>
      </c>
      <c r="G59">
        <v>8.24</v>
      </c>
      <c r="U59" t="s">
        <v>7</v>
      </c>
      <c r="V59" t="s">
        <v>7</v>
      </c>
      <c r="W59" t="s">
        <v>88</v>
      </c>
      <c r="X59" t="s">
        <v>89</v>
      </c>
      <c r="Y59" t="s">
        <v>90</v>
      </c>
      <c r="Z59" t="s">
        <v>91</v>
      </c>
    </row>
    <row r="60" spans="1:33" x14ac:dyDescent="0.35">
      <c r="A60" s="13">
        <v>43171</v>
      </c>
      <c r="B60" t="s">
        <v>0</v>
      </c>
      <c r="C60" s="14">
        <v>0.4604166666666667</v>
      </c>
      <c r="E60">
        <v>35.799999999999997</v>
      </c>
      <c r="F60">
        <v>27</v>
      </c>
      <c r="G60">
        <v>8.17</v>
      </c>
    </row>
    <row r="61" spans="1:33" ht="72.5" x14ac:dyDescent="0.35">
      <c r="A61" s="13">
        <v>43171</v>
      </c>
      <c r="B61" t="s">
        <v>0</v>
      </c>
      <c r="C61" s="14">
        <v>0.48819444444444443</v>
      </c>
      <c r="E61">
        <v>35.200000000000003</v>
      </c>
      <c r="F61">
        <v>27</v>
      </c>
      <c r="G61">
        <v>8.2100000000000009</v>
      </c>
      <c r="H61" s="12" t="s">
        <v>92</v>
      </c>
      <c r="S61" t="s">
        <v>82</v>
      </c>
      <c r="T61" s="12"/>
      <c r="Z61" t="s">
        <v>84</v>
      </c>
      <c r="AA61" t="s">
        <v>4</v>
      </c>
      <c r="AB61" t="s">
        <v>93</v>
      </c>
    </row>
    <row r="62" spans="1:33" x14ac:dyDescent="0.35">
      <c r="A62" s="13">
        <v>43172</v>
      </c>
      <c r="B62" t="s">
        <v>0</v>
      </c>
      <c r="C62" s="14">
        <v>0.64444444444444449</v>
      </c>
      <c r="E62">
        <v>36.200000000000003</v>
      </c>
      <c r="F62">
        <v>27</v>
      </c>
      <c r="G62">
        <v>8.19</v>
      </c>
    </row>
    <row r="63" spans="1:33" ht="58" x14ac:dyDescent="0.35">
      <c r="A63" s="3" t="s">
        <v>40</v>
      </c>
      <c r="B63" s="4" t="s">
        <v>22</v>
      </c>
      <c r="C63" s="5" t="s">
        <v>24</v>
      </c>
      <c r="D63" s="4" t="s">
        <v>94</v>
      </c>
      <c r="E63" s="4" t="s">
        <v>41</v>
      </c>
      <c r="F63" s="4" t="s">
        <v>42</v>
      </c>
      <c r="G63" s="4" t="s">
        <v>43</v>
      </c>
      <c r="H63" s="4" t="s">
        <v>44</v>
      </c>
      <c r="I63" s="4" t="s">
        <v>51</v>
      </c>
      <c r="J63" s="4" t="s">
        <v>52</v>
      </c>
      <c r="K63" s="4" t="s">
        <v>53</v>
      </c>
      <c r="L63" s="4" t="s">
        <v>54</v>
      </c>
      <c r="M63" s="4" t="s">
        <v>55</v>
      </c>
      <c r="N63" s="4" t="s">
        <v>56</v>
      </c>
      <c r="O63" s="4" t="s">
        <v>57</v>
      </c>
      <c r="P63" s="4" t="s">
        <v>58</v>
      </c>
      <c r="Q63" s="4" t="s">
        <v>59</v>
      </c>
      <c r="R63" s="6" t="s">
        <v>60</v>
      </c>
      <c r="S63" s="4" t="s">
        <v>36</v>
      </c>
      <c r="T63" s="4" t="s">
        <v>37</v>
      </c>
      <c r="U63" s="4" t="s">
        <v>30</v>
      </c>
      <c r="V63" s="4" t="s">
        <v>31</v>
      </c>
      <c r="W63" s="4" t="s">
        <v>32</v>
      </c>
      <c r="X63" s="4" t="s">
        <v>33</v>
      </c>
      <c r="Y63" s="4" t="s">
        <v>34</v>
      </c>
      <c r="Z63" s="4" t="s">
        <v>49</v>
      </c>
      <c r="AA63" s="4" t="s">
        <v>35</v>
      </c>
      <c r="AB63" s="4" t="s">
        <v>50</v>
      </c>
      <c r="AC63" s="4" t="s">
        <v>39</v>
      </c>
      <c r="AD63" s="4" t="s">
        <v>61</v>
      </c>
      <c r="AE63" s="4" t="s">
        <v>40</v>
      </c>
      <c r="AF63" s="4"/>
      <c r="AG63" s="4"/>
    </row>
  </sheetData>
  <sortState xmlns:xlrd2="http://schemas.microsoft.com/office/spreadsheetml/2017/richdata2" ref="A2:AG63">
    <sortCondition ref="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7"/>
  <sheetViews>
    <sheetView workbookViewId="0">
      <selection activeCell="H11" sqref="H11"/>
    </sheetView>
  </sheetViews>
  <sheetFormatPr defaultRowHeight="14.5" x14ac:dyDescent="0.35"/>
  <cols>
    <col min="1" max="1" width="14.1796875" customWidth="1"/>
  </cols>
  <sheetData>
    <row r="1" spans="1:34" s="4" customFormat="1" ht="58" x14ac:dyDescent="0.35">
      <c r="A1" s="3" t="s">
        <v>40</v>
      </c>
      <c r="B1" s="4" t="s">
        <v>22</v>
      </c>
      <c r="C1" s="5" t="s">
        <v>24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36</v>
      </c>
      <c r="I1" s="6" t="s">
        <v>45</v>
      </c>
      <c r="J1" s="6" t="s">
        <v>46</v>
      </c>
      <c r="K1" s="4" t="s">
        <v>37</v>
      </c>
      <c r="L1" s="6" t="s">
        <v>47</v>
      </c>
      <c r="M1" s="6" t="s">
        <v>48</v>
      </c>
      <c r="N1" s="4" t="s">
        <v>49</v>
      </c>
      <c r="O1" s="4" t="s">
        <v>35</v>
      </c>
      <c r="P1" s="4" t="s">
        <v>50</v>
      </c>
      <c r="Q1" s="4" t="s">
        <v>39</v>
      </c>
      <c r="R1" s="4" t="s">
        <v>51</v>
      </c>
      <c r="S1" s="4" t="s">
        <v>52</v>
      </c>
      <c r="T1" s="4" t="s">
        <v>53</v>
      </c>
      <c r="U1" s="4" t="s">
        <v>54</v>
      </c>
      <c r="V1" s="4" t="s">
        <v>55</v>
      </c>
      <c r="W1" s="4" t="s">
        <v>56</v>
      </c>
      <c r="X1" s="4" t="s">
        <v>57</v>
      </c>
      <c r="Y1" s="4" t="s">
        <v>58</v>
      </c>
      <c r="Z1" s="4" t="s">
        <v>59</v>
      </c>
      <c r="AA1" s="7" t="s">
        <v>60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61</v>
      </c>
    </row>
    <row r="2" spans="1:34" ht="25.5" customHeight="1" x14ac:dyDescent="0.35">
      <c r="A2" s="17">
        <v>43171</v>
      </c>
      <c r="B2" s="18" t="s">
        <v>95</v>
      </c>
      <c r="C2" s="2">
        <v>0.65763888888888888</v>
      </c>
      <c r="D2" s="18"/>
      <c r="E2" s="18"/>
      <c r="F2" s="18"/>
      <c r="G2" s="18"/>
      <c r="H2" s="18" t="s">
        <v>82</v>
      </c>
      <c r="I2" s="18"/>
      <c r="J2" s="18">
        <v>60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9"/>
      <c r="AB2" s="18"/>
      <c r="AC2" s="18"/>
      <c r="AD2" s="18"/>
      <c r="AE2" s="18"/>
      <c r="AF2" s="18"/>
      <c r="AG2" s="18"/>
      <c r="AH2" s="18"/>
    </row>
    <row r="3" spans="1:34" ht="25.5" customHeight="1" x14ac:dyDescent="0.35">
      <c r="A3" s="17">
        <v>43171</v>
      </c>
      <c r="B3" s="18" t="s">
        <v>0</v>
      </c>
      <c r="C3" s="23">
        <v>0.4604166666666667</v>
      </c>
      <c r="D3" s="18">
        <v>35.799999999999997</v>
      </c>
      <c r="E3" s="18">
        <v>27</v>
      </c>
      <c r="F3" s="18">
        <v>8.17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9"/>
      <c r="AB3" s="18"/>
      <c r="AC3" s="18"/>
      <c r="AD3" s="18"/>
      <c r="AE3" s="18"/>
      <c r="AF3" s="18"/>
      <c r="AG3" s="18"/>
      <c r="AH3" s="18"/>
    </row>
    <row r="4" spans="1:34" ht="87" x14ac:dyDescent="0.35">
      <c r="A4" s="17">
        <v>43171</v>
      </c>
      <c r="B4" s="18" t="s">
        <v>0</v>
      </c>
      <c r="C4" s="23">
        <v>0.48819444444444443</v>
      </c>
      <c r="D4" s="18">
        <v>35.200000000000003</v>
      </c>
      <c r="E4" s="18">
        <v>27</v>
      </c>
      <c r="F4" s="18">
        <v>8.2100000000000009</v>
      </c>
      <c r="G4" s="19" t="s">
        <v>111</v>
      </c>
      <c r="H4" s="18" t="s">
        <v>82</v>
      </c>
      <c r="I4" s="18"/>
      <c r="J4" s="18"/>
      <c r="K4" s="19"/>
      <c r="L4" s="19"/>
      <c r="M4" s="19"/>
      <c r="N4" s="18" t="s">
        <v>84</v>
      </c>
      <c r="O4" s="18" t="s">
        <v>4</v>
      </c>
      <c r="P4" s="18" t="s">
        <v>93</v>
      </c>
      <c r="Q4" s="19" t="s">
        <v>138</v>
      </c>
      <c r="R4" s="18"/>
      <c r="S4" s="18"/>
      <c r="T4" s="18"/>
      <c r="U4" s="18"/>
      <c r="V4" s="18"/>
      <c r="W4" s="18"/>
      <c r="X4" s="18"/>
      <c r="Y4" s="18"/>
      <c r="Z4" s="18"/>
      <c r="AA4" s="9"/>
      <c r="AB4" s="18"/>
      <c r="AC4" s="18"/>
      <c r="AD4" s="18"/>
      <c r="AE4" s="18"/>
      <c r="AF4" s="18"/>
      <c r="AG4" s="18"/>
      <c r="AH4" s="18"/>
    </row>
    <row r="5" spans="1:34" x14ac:dyDescent="0.35">
      <c r="A5" s="17">
        <v>43171</v>
      </c>
      <c r="B5" s="18" t="s">
        <v>102</v>
      </c>
      <c r="C5" s="2">
        <v>0.65763888888888888</v>
      </c>
      <c r="D5" s="18"/>
      <c r="E5" s="18"/>
      <c r="F5" s="18"/>
      <c r="G5" s="18"/>
      <c r="H5" s="18" t="s">
        <v>82</v>
      </c>
      <c r="I5" s="18"/>
      <c r="J5" s="18">
        <v>60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9"/>
      <c r="AB5" s="18"/>
      <c r="AC5" s="18"/>
      <c r="AD5" s="18"/>
      <c r="AE5" s="18"/>
      <c r="AF5" s="18"/>
      <c r="AG5" s="18"/>
      <c r="AH5" s="18"/>
    </row>
    <row r="6" spans="1:34" x14ac:dyDescent="0.35">
      <c r="A6" s="17">
        <v>43171</v>
      </c>
      <c r="B6" s="18" t="s">
        <v>105</v>
      </c>
      <c r="C6" s="2">
        <v>0.65763888888888888</v>
      </c>
      <c r="D6" s="18"/>
      <c r="E6" s="18"/>
      <c r="F6" s="18"/>
      <c r="G6" s="18"/>
      <c r="H6" s="18" t="s">
        <v>82</v>
      </c>
      <c r="I6" s="18">
        <v>60</v>
      </c>
      <c r="J6" s="18">
        <v>60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9"/>
      <c r="AB6" s="18"/>
      <c r="AC6" s="18"/>
      <c r="AD6" s="18"/>
      <c r="AE6" s="18"/>
      <c r="AF6" s="18"/>
      <c r="AG6" s="18"/>
      <c r="AH6" s="18"/>
    </row>
    <row r="7" spans="1:34" x14ac:dyDescent="0.35">
      <c r="A7" s="17">
        <v>43171</v>
      </c>
      <c r="B7" s="18" t="s">
        <v>108</v>
      </c>
      <c r="C7" s="2">
        <v>0.65763888888888888</v>
      </c>
      <c r="D7" s="18"/>
      <c r="E7" s="18"/>
      <c r="F7" s="18"/>
      <c r="G7" s="18"/>
      <c r="H7" s="18" t="s">
        <v>82</v>
      </c>
      <c r="I7" s="18">
        <v>60</v>
      </c>
      <c r="J7" s="18">
        <v>60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9"/>
      <c r="AB7" s="18"/>
      <c r="AC7" s="18"/>
      <c r="AD7" s="18"/>
      <c r="AE7" s="18"/>
      <c r="AF7" s="18"/>
      <c r="AG7" s="18"/>
      <c r="AH7" s="18"/>
    </row>
    <row r="8" spans="1:34" x14ac:dyDescent="0.35">
      <c r="A8" s="17">
        <v>43172</v>
      </c>
      <c r="B8" s="18" t="s">
        <v>95</v>
      </c>
      <c r="C8" s="2">
        <v>0.64444444444444449</v>
      </c>
      <c r="D8" s="18"/>
      <c r="E8" s="18"/>
      <c r="F8" s="18"/>
      <c r="H8" s="18" t="s">
        <v>110</v>
      </c>
      <c r="I8" s="18"/>
      <c r="J8" s="18">
        <v>60</v>
      </c>
      <c r="K8" s="18"/>
      <c r="L8" s="18"/>
      <c r="M8" s="18"/>
      <c r="N8" s="18"/>
      <c r="O8" s="18"/>
      <c r="P8" s="18"/>
      <c r="Q8" s="19"/>
      <c r="R8" s="18"/>
      <c r="S8" s="18"/>
      <c r="T8" s="18"/>
      <c r="U8" s="18"/>
      <c r="V8" s="18"/>
      <c r="W8" s="18"/>
      <c r="X8" s="18"/>
      <c r="Y8" s="18"/>
      <c r="Z8" s="18"/>
      <c r="AA8" s="9"/>
      <c r="AB8" s="18"/>
      <c r="AC8" s="18"/>
      <c r="AD8" s="18"/>
      <c r="AE8" s="18"/>
      <c r="AF8" s="18"/>
      <c r="AG8" s="18"/>
      <c r="AH8" s="18"/>
    </row>
    <row r="9" spans="1:34" x14ac:dyDescent="0.35">
      <c r="A9" s="17">
        <v>43172</v>
      </c>
      <c r="B9" s="18" t="s">
        <v>0</v>
      </c>
      <c r="C9" s="23">
        <v>0.64444444444444449</v>
      </c>
      <c r="D9" s="18">
        <v>36.200000000000003</v>
      </c>
      <c r="E9" s="18">
        <v>27</v>
      </c>
      <c r="F9" s="18">
        <v>8.19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9"/>
      <c r="AB9" s="18"/>
      <c r="AC9" s="18"/>
      <c r="AD9" s="18"/>
      <c r="AE9" s="18"/>
      <c r="AF9" s="18"/>
      <c r="AG9" s="18"/>
      <c r="AH9" s="18"/>
    </row>
    <row r="10" spans="1:34" x14ac:dyDescent="0.35">
      <c r="A10" s="17">
        <v>43172</v>
      </c>
      <c r="B10" s="18" t="s">
        <v>0</v>
      </c>
      <c r="C10" s="23">
        <v>0.67708333333333337</v>
      </c>
      <c r="D10" s="18">
        <v>35</v>
      </c>
      <c r="E10" s="18">
        <v>27</v>
      </c>
      <c r="F10" s="18">
        <v>8.18</v>
      </c>
      <c r="G10" s="18"/>
      <c r="H10" s="18"/>
      <c r="I10" s="18"/>
      <c r="J10" s="18"/>
      <c r="K10" s="18"/>
      <c r="L10" s="18"/>
      <c r="M10" s="18"/>
      <c r="N10" s="18" t="s">
        <v>91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9"/>
      <c r="AB10" s="18"/>
      <c r="AC10" s="18"/>
      <c r="AD10" s="18"/>
      <c r="AE10" s="18"/>
      <c r="AF10" s="18"/>
      <c r="AG10" s="18"/>
      <c r="AH10" s="18"/>
    </row>
    <row r="11" spans="1:34" x14ac:dyDescent="0.35">
      <c r="A11" s="17">
        <v>43172</v>
      </c>
      <c r="B11" s="18" t="s">
        <v>102</v>
      </c>
      <c r="C11" s="2">
        <v>0.64444444444444449</v>
      </c>
      <c r="D11" s="18"/>
      <c r="E11" s="18"/>
      <c r="F11" s="18"/>
      <c r="H11" s="18" t="s">
        <v>110</v>
      </c>
      <c r="I11" s="18"/>
      <c r="J11" s="18">
        <v>60</v>
      </c>
      <c r="K11" s="18"/>
      <c r="L11" s="18"/>
      <c r="M11" s="18"/>
      <c r="N11" s="18"/>
      <c r="O11" s="18"/>
      <c r="P11" s="18"/>
      <c r="Q11" s="19"/>
      <c r="R11" s="18"/>
      <c r="S11" s="18"/>
      <c r="T11" s="18"/>
      <c r="U11" s="18"/>
      <c r="V11" s="18"/>
      <c r="W11" s="18"/>
      <c r="X11" s="18"/>
      <c r="Y11" s="18"/>
      <c r="Z11" s="18"/>
      <c r="AA11" s="9"/>
      <c r="AB11" s="18"/>
      <c r="AC11" s="18"/>
      <c r="AD11" s="18"/>
      <c r="AE11" s="18"/>
      <c r="AF11" s="18"/>
      <c r="AG11" s="18"/>
      <c r="AH11" s="18"/>
    </row>
    <row r="12" spans="1:34" x14ac:dyDescent="0.35">
      <c r="A12" s="17">
        <v>43172</v>
      </c>
      <c r="B12" s="18" t="s">
        <v>105</v>
      </c>
      <c r="C12" s="2">
        <v>0.64444444444444449</v>
      </c>
      <c r="D12" s="18"/>
      <c r="E12" s="18"/>
      <c r="F12" s="18"/>
      <c r="H12" s="18" t="s">
        <v>110</v>
      </c>
      <c r="I12" s="18">
        <v>60</v>
      </c>
      <c r="J12" s="18">
        <v>60</v>
      </c>
      <c r="K12" s="18"/>
      <c r="L12" s="18"/>
      <c r="M12" s="18"/>
      <c r="N12" s="18"/>
      <c r="O12" s="18"/>
      <c r="P12" s="18"/>
      <c r="Q12" s="19"/>
      <c r="R12" s="18"/>
      <c r="S12" s="18"/>
      <c r="T12" s="18"/>
      <c r="U12" s="18"/>
      <c r="V12" s="18"/>
      <c r="W12" s="18"/>
      <c r="X12" s="18"/>
      <c r="Y12" s="18"/>
      <c r="Z12" s="18"/>
      <c r="AA12" s="9"/>
      <c r="AB12" s="18"/>
      <c r="AC12" s="18"/>
      <c r="AD12" s="18"/>
      <c r="AE12" s="18"/>
      <c r="AF12" s="18"/>
      <c r="AG12" s="18"/>
      <c r="AH12" s="18"/>
    </row>
    <row r="13" spans="1:34" x14ac:dyDescent="0.35">
      <c r="A13" s="17">
        <v>43172</v>
      </c>
      <c r="B13" s="18" t="s">
        <v>108</v>
      </c>
      <c r="C13" s="2">
        <v>0.64444444444444449</v>
      </c>
      <c r="D13" s="18"/>
      <c r="E13" s="18"/>
      <c r="F13" s="18"/>
      <c r="H13" s="18" t="s">
        <v>110</v>
      </c>
      <c r="I13" s="18">
        <v>60</v>
      </c>
      <c r="J13" s="18">
        <v>60</v>
      </c>
      <c r="K13" s="18"/>
      <c r="L13" s="18"/>
      <c r="M13" s="18"/>
      <c r="N13" s="18"/>
      <c r="O13" s="18"/>
      <c r="P13" s="18"/>
      <c r="Q13" s="19"/>
      <c r="R13" s="18"/>
      <c r="S13" s="18"/>
      <c r="T13" s="18"/>
      <c r="U13" s="18"/>
      <c r="V13" s="18"/>
      <c r="W13" s="18"/>
      <c r="X13" s="18"/>
      <c r="Y13" s="18"/>
      <c r="Z13" s="18"/>
      <c r="AA13" s="9"/>
      <c r="AB13" s="18"/>
      <c r="AC13" s="18"/>
      <c r="AD13" s="18"/>
      <c r="AE13" s="18"/>
      <c r="AF13" s="18"/>
      <c r="AG13" s="18"/>
      <c r="AH13" s="18"/>
    </row>
    <row r="14" spans="1:34" x14ac:dyDescent="0.35">
      <c r="A14" s="1">
        <v>43173</v>
      </c>
      <c r="B14" s="18" t="s">
        <v>0</v>
      </c>
      <c r="C14" s="2">
        <v>0.63541666666666663</v>
      </c>
      <c r="D14" s="18">
        <v>35.5</v>
      </c>
      <c r="E14" s="18">
        <v>27</v>
      </c>
      <c r="F14" s="18">
        <v>8.1999999999999993</v>
      </c>
      <c r="P14" t="s">
        <v>139</v>
      </c>
      <c r="Q14" t="s">
        <v>140</v>
      </c>
      <c r="AA14" s="9"/>
      <c r="AH14" s="18"/>
    </row>
    <row r="15" spans="1:34" x14ac:dyDescent="0.35">
      <c r="A15" s="1">
        <v>43173</v>
      </c>
      <c r="B15" s="18" t="s">
        <v>0</v>
      </c>
      <c r="C15" s="2">
        <v>0.64236111111111105</v>
      </c>
      <c r="D15" s="18">
        <v>35.299999999999997</v>
      </c>
      <c r="E15" s="18">
        <v>27</v>
      </c>
      <c r="F15" s="18">
        <v>8.1999999999999993</v>
      </c>
      <c r="N15" s="18" t="s">
        <v>91</v>
      </c>
      <c r="AA15" s="9"/>
      <c r="AH15" s="18"/>
    </row>
    <row r="16" spans="1:34" ht="116" x14ac:dyDescent="0.35">
      <c r="A16" s="24">
        <v>43174</v>
      </c>
      <c r="B16" s="18" t="s">
        <v>0</v>
      </c>
      <c r="C16" s="22">
        <v>0.43055555555555558</v>
      </c>
      <c r="D16" s="18">
        <v>35.6</v>
      </c>
      <c r="E16" s="18">
        <v>27.1</v>
      </c>
      <c r="F16" s="18">
        <v>8.01</v>
      </c>
      <c r="G16" s="18"/>
      <c r="H16" s="18"/>
      <c r="I16" s="18"/>
      <c r="J16" s="18"/>
      <c r="K16" s="18"/>
      <c r="L16" s="18">
        <v>36.6</v>
      </c>
      <c r="M16" s="18">
        <v>8.17</v>
      </c>
      <c r="N16" s="18"/>
      <c r="O16" s="18"/>
      <c r="P16" s="18"/>
      <c r="Q16" s="19" t="s">
        <v>141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x14ac:dyDescent="0.35">
      <c r="A17" s="1">
        <v>43174</v>
      </c>
      <c r="B17" s="18" t="s">
        <v>0</v>
      </c>
      <c r="C17" s="2">
        <v>0.52222222222222225</v>
      </c>
      <c r="D17" s="18">
        <v>34.700000000000003</v>
      </c>
      <c r="E17" s="18">
        <v>27.2</v>
      </c>
      <c r="F17" s="18">
        <v>8.32</v>
      </c>
      <c r="K17" t="s">
        <v>82</v>
      </c>
      <c r="L17">
        <v>35.5</v>
      </c>
      <c r="M17">
        <v>8.08</v>
      </c>
      <c r="AA17" s="9"/>
    </row>
    <row r="18" spans="1:33" x14ac:dyDescent="0.35">
      <c r="A18" s="1">
        <v>43175</v>
      </c>
      <c r="B18" s="18" t="s">
        <v>0</v>
      </c>
      <c r="C18" s="2">
        <v>0.46319444444444446</v>
      </c>
      <c r="D18" s="18">
        <v>35.4</v>
      </c>
      <c r="E18" s="18">
        <v>27.1</v>
      </c>
      <c r="F18" s="18">
        <v>8.19</v>
      </c>
      <c r="N18" t="s">
        <v>84</v>
      </c>
      <c r="O18" t="s">
        <v>82</v>
      </c>
      <c r="Q18" t="s">
        <v>142</v>
      </c>
      <c r="AA18" s="9"/>
    </row>
    <row r="19" spans="1:33" x14ac:dyDescent="0.35">
      <c r="A19" s="1">
        <v>43175</v>
      </c>
      <c r="B19" s="18" t="s">
        <v>0</v>
      </c>
      <c r="C19" s="2">
        <v>0.47847222222222219</v>
      </c>
      <c r="D19" s="18">
        <v>35</v>
      </c>
      <c r="E19" s="18">
        <v>27</v>
      </c>
      <c r="F19" s="18">
        <v>8.1999999999999993</v>
      </c>
      <c r="AA19" s="9"/>
    </row>
    <row r="20" spans="1:33" s="18" customFormat="1" x14ac:dyDescent="0.35">
      <c r="A20" s="1">
        <v>43176</v>
      </c>
      <c r="B20" s="18" t="s">
        <v>0</v>
      </c>
      <c r="C20" s="2">
        <v>0.53402777777777777</v>
      </c>
      <c r="D20" s="18">
        <v>35.799999999999997</v>
      </c>
      <c r="E20" s="18">
        <v>27.1</v>
      </c>
      <c r="F20" s="18">
        <v>8.16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 s="9"/>
      <c r="AB20"/>
      <c r="AC20"/>
      <c r="AD20"/>
      <c r="AE20"/>
      <c r="AF20"/>
      <c r="AG20"/>
    </row>
    <row r="21" spans="1:33" x14ac:dyDescent="0.35">
      <c r="A21" s="1">
        <v>43176</v>
      </c>
      <c r="B21" s="18" t="s">
        <v>0</v>
      </c>
      <c r="C21" s="2">
        <v>0.54166666666666663</v>
      </c>
      <c r="D21" s="18">
        <v>35</v>
      </c>
      <c r="E21" s="18">
        <v>27.1</v>
      </c>
      <c r="F21" s="18">
        <v>8.26</v>
      </c>
      <c r="N21" t="s">
        <v>84</v>
      </c>
      <c r="AA21" s="9"/>
    </row>
    <row r="22" spans="1:33" x14ac:dyDescent="0.35">
      <c r="A22" s="1">
        <v>43177</v>
      </c>
      <c r="B22" s="18" t="s">
        <v>0</v>
      </c>
      <c r="C22" s="2">
        <v>0.68819444444444444</v>
      </c>
      <c r="D22" s="18">
        <v>35.5</v>
      </c>
      <c r="E22" s="18">
        <v>26.9</v>
      </c>
      <c r="F22" s="18">
        <v>8.06</v>
      </c>
      <c r="AA22" s="9"/>
    </row>
    <row r="23" spans="1:33" x14ac:dyDescent="0.35">
      <c r="A23" s="1">
        <v>43177</v>
      </c>
      <c r="B23" s="18" t="s">
        <v>0</v>
      </c>
      <c r="C23" s="2">
        <v>0.7104166666666667</v>
      </c>
      <c r="D23" s="18">
        <v>34.9</v>
      </c>
      <c r="E23" s="18">
        <v>27</v>
      </c>
      <c r="F23" s="18">
        <v>8.3000000000000007</v>
      </c>
      <c r="N23" t="s">
        <v>84</v>
      </c>
      <c r="AA23" s="9"/>
      <c r="AB23" t="s">
        <v>7</v>
      </c>
      <c r="AC23" t="s">
        <v>7</v>
      </c>
      <c r="AD23" t="s">
        <v>143</v>
      </c>
      <c r="AE23" t="s">
        <v>144</v>
      </c>
      <c r="AF23" t="s">
        <v>145</v>
      </c>
    </row>
    <row r="24" spans="1:33" x14ac:dyDescent="0.35">
      <c r="A24" s="1">
        <v>43178</v>
      </c>
      <c r="B24" s="18" t="s">
        <v>95</v>
      </c>
      <c r="C24" s="2">
        <v>0.64722222222222225</v>
      </c>
      <c r="G24" t="s">
        <v>111</v>
      </c>
      <c r="H24" t="s">
        <v>82</v>
      </c>
      <c r="J24">
        <v>60</v>
      </c>
      <c r="R24">
        <v>492</v>
      </c>
      <c r="S24">
        <v>475</v>
      </c>
      <c r="T24">
        <v>682</v>
      </c>
      <c r="U24">
        <v>691</v>
      </c>
      <c r="V24">
        <v>718</v>
      </c>
      <c r="W24">
        <v>702</v>
      </c>
      <c r="X24">
        <v>611</v>
      </c>
      <c r="Y24">
        <v>543</v>
      </c>
      <c r="Z24">
        <f>AVERAGE(R24:Y24)</f>
        <v>614.25</v>
      </c>
      <c r="AA24" s="9"/>
    </row>
    <row r="25" spans="1:33" x14ac:dyDescent="0.35">
      <c r="A25" s="1">
        <v>43178</v>
      </c>
      <c r="B25" s="18" t="s">
        <v>0</v>
      </c>
      <c r="C25" s="2">
        <v>0.61041666666666672</v>
      </c>
      <c r="D25" s="18">
        <v>35.700000000000003</v>
      </c>
      <c r="E25" s="18">
        <v>27.1</v>
      </c>
      <c r="F25" s="18">
        <v>8.11</v>
      </c>
      <c r="G25" s="18"/>
      <c r="O25" t="s">
        <v>82</v>
      </c>
      <c r="P25" t="s">
        <v>93</v>
      </c>
      <c r="AA25" s="9"/>
    </row>
    <row r="26" spans="1:33" x14ac:dyDescent="0.35">
      <c r="A26" s="1">
        <v>43178</v>
      </c>
      <c r="B26" s="18" t="s">
        <v>0</v>
      </c>
      <c r="C26" s="2">
        <v>0.625</v>
      </c>
      <c r="D26" s="18">
        <v>34.6</v>
      </c>
      <c r="E26" s="18">
        <v>27.1</v>
      </c>
      <c r="F26" s="18">
        <v>8.26</v>
      </c>
      <c r="N26" t="s">
        <v>84</v>
      </c>
      <c r="AA26" s="9"/>
    </row>
    <row r="27" spans="1:33" ht="58" x14ac:dyDescent="0.35">
      <c r="A27" s="1">
        <v>43178</v>
      </c>
      <c r="B27" s="18" t="s">
        <v>102</v>
      </c>
      <c r="C27" s="2">
        <v>0.64722222222222225</v>
      </c>
      <c r="G27" t="s">
        <v>111</v>
      </c>
      <c r="H27" t="s">
        <v>82</v>
      </c>
      <c r="J27">
        <v>60</v>
      </c>
      <c r="N27" t="s">
        <v>184</v>
      </c>
      <c r="Q27" s="12" t="s">
        <v>185</v>
      </c>
      <c r="R27">
        <v>380</v>
      </c>
      <c r="S27">
        <v>371</v>
      </c>
      <c r="T27">
        <v>638</v>
      </c>
      <c r="U27">
        <v>703</v>
      </c>
      <c r="V27">
        <v>735</v>
      </c>
      <c r="W27">
        <v>771</v>
      </c>
      <c r="X27">
        <v>717</v>
      </c>
      <c r="Y27">
        <v>737</v>
      </c>
      <c r="Z27">
        <f>AVERAGE(R27:Y27)</f>
        <v>631.5</v>
      </c>
      <c r="AA27" s="9"/>
    </row>
    <row r="28" spans="1:33" x14ac:dyDescent="0.35">
      <c r="A28" s="1">
        <v>43178</v>
      </c>
      <c r="B28" s="18" t="s">
        <v>105</v>
      </c>
      <c r="C28" s="2">
        <v>0.64722222222222225</v>
      </c>
      <c r="G28" t="s">
        <v>111</v>
      </c>
      <c r="H28" t="s">
        <v>82</v>
      </c>
      <c r="I28">
        <v>60</v>
      </c>
      <c r="J28">
        <v>60</v>
      </c>
      <c r="R28">
        <v>476</v>
      </c>
      <c r="S28">
        <v>483</v>
      </c>
      <c r="T28">
        <v>635</v>
      </c>
      <c r="U28">
        <v>606</v>
      </c>
      <c r="V28">
        <v>698</v>
      </c>
      <c r="W28">
        <v>701</v>
      </c>
      <c r="X28">
        <v>586</v>
      </c>
      <c r="Y28">
        <v>598</v>
      </c>
      <c r="Z28">
        <f>AVERAGE(R28:Y28)</f>
        <v>597.875</v>
      </c>
      <c r="AA28" s="9"/>
    </row>
    <row r="29" spans="1:33" x14ac:dyDescent="0.35">
      <c r="A29" s="1">
        <v>43178</v>
      </c>
      <c r="B29" s="18" t="s">
        <v>108</v>
      </c>
      <c r="C29" s="2">
        <v>0.64722222222222225</v>
      </c>
      <c r="G29" t="s">
        <v>111</v>
      </c>
      <c r="H29" t="s">
        <v>82</v>
      </c>
      <c r="I29">
        <v>60</v>
      </c>
      <c r="J29">
        <v>60</v>
      </c>
      <c r="R29">
        <v>442</v>
      </c>
      <c r="S29">
        <v>397</v>
      </c>
      <c r="T29">
        <v>626</v>
      </c>
      <c r="U29">
        <v>618</v>
      </c>
      <c r="V29">
        <v>668</v>
      </c>
      <c r="W29">
        <v>671</v>
      </c>
      <c r="X29">
        <v>592</v>
      </c>
      <c r="Y29">
        <v>581</v>
      </c>
      <c r="Z29">
        <f>AVERAGE(R29:Y29)</f>
        <v>574.375</v>
      </c>
      <c r="AA29" s="9"/>
    </row>
    <row r="30" spans="1:33" x14ac:dyDescent="0.35">
      <c r="A30" s="1">
        <v>43179</v>
      </c>
      <c r="B30" s="18" t="s">
        <v>95</v>
      </c>
      <c r="C30" s="2">
        <v>0.60277777777777775</v>
      </c>
      <c r="R30">
        <v>408</v>
      </c>
      <c r="S30">
        <v>390</v>
      </c>
      <c r="T30">
        <v>551</v>
      </c>
      <c r="U30">
        <v>578</v>
      </c>
      <c r="V30">
        <v>685</v>
      </c>
      <c r="W30">
        <v>701</v>
      </c>
      <c r="X30">
        <v>665</v>
      </c>
      <c r="Y30">
        <v>672</v>
      </c>
      <c r="Z30">
        <f>AVERAGE(R30:Y30)</f>
        <v>581.25</v>
      </c>
      <c r="AA30" s="9"/>
    </row>
    <row r="31" spans="1:33" x14ac:dyDescent="0.35">
      <c r="A31" s="1">
        <v>43179</v>
      </c>
      <c r="B31" s="18" t="s">
        <v>95</v>
      </c>
      <c r="R31">
        <v>458</v>
      </c>
      <c r="S31">
        <v>509</v>
      </c>
      <c r="T31">
        <v>584</v>
      </c>
      <c r="U31">
        <v>642</v>
      </c>
      <c r="V31">
        <v>744</v>
      </c>
      <c r="W31">
        <v>794</v>
      </c>
      <c r="X31">
        <v>760</v>
      </c>
      <c r="Y31">
        <v>685</v>
      </c>
      <c r="Z31">
        <f>AVERAGE(R31:Y31)</f>
        <v>647</v>
      </c>
      <c r="AA31" s="9"/>
    </row>
    <row r="32" spans="1:33" x14ac:dyDescent="0.35">
      <c r="A32" s="1">
        <v>43179</v>
      </c>
      <c r="B32" s="18" t="s">
        <v>95</v>
      </c>
      <c r="C32" s="2">
        <v>0.62638888888888888</v>
      </c>
      <c r="I32">
        <v>60</v>
      </c>
      <c r="J32">
        <v>60</v>
      </c>
      <c r="AA32" s="9"/>
    </row>
    <row r="33" spans="1:27" x14ac:dyDescent="0.35">
      <c r="A33" s="1">
        <v>43179</v>
      </c>
      <c r="B33" s="18" t="s">
        <v>0</v>
      </c>
      <c r="C33" s="2">
        <v>0.60277777777777775</v>
      </c>
      <c r="D33">
        <v>35</v>
      </c>
      <c r="E33">
        <v>27.1</v>
      </c>
      <c r="F33">
        <v>8.14</v>
      </c>
      <c r="N33" t="s">
        <v>146</v>
      </c>
      <c r="AA33" s="9"/>
    </row>
    <row r="34" spans="1:27" x14ac:dyDescent="0.35">
      <c r="A34" s="1">
        <v>43179</v>
      </c>
      <c r="B34" s="18" t="s">
        <v>0</v>
      </c>
      <c r="C34" s="2">
        <v>0.63194444444444442</v>
      </c>
      <c r="D34">
        <v>34.700000000000003</v>
      </c>
      <c r="E34">
        <v>26.9</v>
      </c>
      <c r="F34">
        <v>8.31</v>
      </c>
      <c r="AA34" s="9"/>
    </row>
    <row r="35" spans="1:27" x14ac:dyDescent="0.35">
      <c r="A35" s="1">
        <v>43179</v>
      </c>
      <c r="B35" s="18" t="s">
        <v>102</v>
      </c>
      <c r="C35" s="2">
        <v>0.60277777777777775</v>
      </c>
      <c r="Z35" t="e">
        <f>AVERAGE(R35:Y35)</f>
        <v>#DIV/0!</v>
      </c>
      <c r="AA35" s="9"/>
    </row>
    <row r="36" spans="1:27" x14ac:dyDescent="0.35">
      <c r="A36" s="1">
        <v>43179</v>
      </c>
      <c r="B36" s="18" t="s">
        <v>102</v>
      </c>
      <c r="C36" s="2">
        <v>0.62638888888888888</v>
      </c>
      <c r="I36">
        <v>60</v>
      </c>
      <c r="J36">
        <v>60</v>
      </c>
      <c r="AA36" s="9"/>
    </row>
    <row r="37" spans="1:27" x14ac:dyDescent="0.35">
      <c r="A37" s="1">
        <v>43179</v>
      </c>
      <c r="B37" s="18" t="s">
        <v>105</v>
      </c>
      <c r="C37" s="2">
        <v>0.60277777777777775</v>
      </c>
      <c r="R37">
        <v>522</v>
      </c>
      <c r="S37">
        <v>555</v>
      </c>
      <c r="T37">
        <v>678</v>
      </c>
      <c r="U37">
        <v>662</v>
      </c>
      <c r="V37">
        <v>666</v>
      </c>
      <c r="W37">
        <v>645</v>
      </c>
      <c r="X37">
        <v>590</v>
      </c>
      <c r="Y37">
        <v>600</v>
      </c>
      <c r="Z37">
        <f>AVERAGE(R37:Y37)</f>
        <v>614.75</v>
      </c>
      <c r="AA37" s="9"/>
    </row>
    <row r="38" spans="1:27" x14ac:dyDescent="0.35">
      <c r="A38" s="1">
        <v>43179</v>
      </c>
      <c r="B38" s="18" t="s">
        <v>105</v>
      </c>
      <c r="R38">
        <v>468</v>
      </c>
      <c r="S38">
        <v>620</v>
      </c>
      <c r="T38">
        <v>752</v>
      </c>
      <c r="U38">
        <v>776</v>
      </c>
      <c r="V38">
        <v>743</v>
      </c>
      <c r="W38">
        <v>630</v>
      </c>
      <c r="X38">
        <v>568</v>
      </c>
      <c r="Y38">
        <v>411</v>
      </c>
      <c r="Z38">
        <f>AVERAGE(R38:Y38)</f>
        <v>621</v>
      </c>
      <c r="AA38" s="9"/>
    </row>
    <row r="39" spans="1:27" x14ac:dyDescent="0.35">
      <c r="A39" s="1">
        <v>43179</v>
      </c>
      <c r="B39" s="18" t="s">
        <v>105</v>
      </c>
      <c r="C39" s="2">
        <v>0.62638888888888888</v>
      </c>
      <c r="J39">
        <v>60</v>
      </c>
      <c r="AA39" s="9"/>
    </row>
    <row r="40" spans="1:27" x14ac:dyDescent="0.35">
      <c r="A40" s="1">
        <v>43179</v>
      </c>
      <c r="B40" s="18" t="s">
        <v>108</v>
      </c>
      <c r="C40" s="2">
        <v>0.60277777777777775</v>
      </c>
      <c r="R40">
        <v>675</v>
      </c>
      <c r="S40">
        <v>685</v>
      </c>
      <c r="T40">
        <v>603</v>
      </c>
      <c r="U40">
        <v>625</v>
      </c>
      <c r="V40">
        <v>665</v>
      </c>
      <c r="W40">
        <v>656</v>
      </c>
      <c r="X40">
        <v>550</v>
      </c>
      <c r="Y40">
        <v>569</v>
      </c>
      <c r="Z40">
        <f>AVERAGE(R40:Y40)</f>
        <v>628.5</v>
      </c>
      <c r="AA40" s="9"/>
    </row>
    <row r="41" spans="1:27" x14ac:dyDescent="0.35">
      <c r="A41" s="1">
        <v>43179</v>
      </c>
      <c r="B41" s="18" t="s">
        <v>108</v>
      </c>
      <c r="R41">
        <v>447</v>
      </c>
      <c r="S41">
        <v>570</v>
      </c>
      <c r="T41">
        <v>593</v>
      </c>
      <c r="U41">
        <v>614</v>
      </c>
      <c r="V41">
        <v>632</v>
      </c>
      <c r="W41">
        <v>641</v>
      </c>
      <c r="X41">
        <v>712</v>
      </c>
      <c r="Y41">
        <v>779</v>
      </c>
      <c r="Z41">
        <f>AVERAGE(R41:Y41)</f>
        <v>623.5</v>
      </c>
      <c r="AA41" s="9"/>
    </row>
    <row r="42" spans="1:27" x14ac:dyDescent="0.35">
      <c r="A42" s="1">
        <v>43179</v>
      </c>
      <c r="B42" s="18" t="s">
        <v>108</v>
      </c>
      <c r="C42" s="2">
        <v>0.62638888888888888</v>
      </c>
      <c r="J42">
        <v>60</v>
      </c>
      <c r="AA42" s="9"/>
    </row>
    <row r="43" spans="1:27" x14ac:dyDescent="0.35">
      <c r="A43" s="1">
        <v>43180</v>
      </c>
      <c r="B43" s="18" t="s">
        <v>0</v>
      </c>
      <c r="C43" s="2">
        <v>0.52013888888888882</v>
      </c>
      <c r="D43">
        <v>35.299999999999997</v>
      </c>
      <c r="E43">
        <v>27.1</v>
      </c>
      <c r="F43">
        <v>8.1199999999999992</v>
      </c>
      <c r="AA43" s="9"/>
    </row>
    <row r="44" spans="1:27" x14ac:dyDescent="0.35">
      <c r="A44" s="1">
        <v>43180</v>
      </c>
      <c r="B44" s="18" t="s">
        <v>0</v>
      </c>
      <c r="C44" s="2">
        <v>0.54236111111111118</v>
      </c>
      <c r="D44">
        <v>34.299999999999997</v>
      </c>
      <c r="E44">
        <v>27</v>
      </c>
      <c r="F44">
        <v>8.2799999999999994</v>
      </c>
      <c r="L44">
        <v>34.4</v>
      </c>
      <c r="M44">
        <v>8</v>
      </c>
      <c r="N44" t="s">
        <v>114</v>
      </c>
      <c r="P44" t="s">
        <v>139</v>
      </c>
      <c r="AA44" s="9"/>
    </row>
    <row r="45" spans="1:27" x14ac:dyDescent="0.35">
      <c r="A45" s="1">
        <v>43181</v>
      </c>
      <c r="B45" s="18" t="s">
        <v>0</v>
      </c>
      <c r="C45" s="2">
        <v>0.51597222222222217</v>
      </c>
      <c r="D45">
        <v>34.799999999999997</v>
      </c>
      <c r="E45">
        <v>27.1</v>
      </c>
      <c r="F45">
        <v>8.1999999999999993</v>
      </c>
      <c r="K45" t="s">
        <v>82</v>
      </c>
      <c r="L45">
        <v>34.6</v>
      </c>
      <c r="M45">
        <v>8.02</v>
      </c>
      <c r="N45" t="s">
        <v>146</v>
      </c>
      <c r="Q45" t="s">
        <v>147</v>
      </c>
      <c r="AA45" s="9"/>
    </row>
    <row r="46" spans="1:27" x14ac:dyDescent="0.35">
      <c r="A46" s="1">
        <v>43181</v>
      </c>
      <c r="B46" s="18" t="s">
        <v>0</v>
      </c>
      <c r="C46" s="2">
        <v>0.5625</v>
      </c>
      <c r="D46">
        <v>35.299999999999997</v>
      </c>
      <c r="E46">
        <v>27</v>
      </c>
      <c r="F46">
        <v>8.2100000000000009</v>
      </c>
      <c r="AA46" s="9"/>
    </row>
    <row r="47" spans="1:27" x14ac:dyDescent="0.35">
      <c r="A47" s="1">
        <v>43182</v>
      </c>
      <c r="B47" s="18" t="s">
        <v>0</v>
      </c>
      <c r="C47" s="2">
        <v>0.38055555555555554</v>
      </c>
      <c r="D47">
        <v>35.9</v>
      </c>
      <c r="E47">
        <v>26.9</v>
      </c>
      <c r="F47">
        <v>8.17</v>
      </c>
      <c r="N47" t="s">
        <v>91</v>
      </c>
      <c r="O47" t="s">
        <v>82</v>
      </c>
      <c r="AA47" s="9"/>
    </row>
    <row r="48" spans="1:27" x14ac:dyDescent="0.35">
      <c r="A48" s="1">
        <v>43182</v>
      </c>
      <c r="B48" s="18" t="s">
        <v>0</v>
      </c>
      <c r="C48" s="2">
        <v>0.39513888888888887</v>
      </c>
      <c r="D48">
        <v>35.5</v>
      </c>
      <c r="E48">
        <v>27</v>
      </c>
      <c r="F48">
        <v>8.25</v>
      </c>
      <c r="AA48" s="9"/>
    </row>
    <row r="49" spans="1:32" x14ac:dyDescent="0.35">
      <c r="A49" s="1">
        <v>43182</v>
      </c>
      <c r="B49" s="18" t="s">
        <v>0</v>
      </c>
      <c r="C49" s="2">
        <v>0.4055555555555555</v>
      </c>
      <c r="D49">
        <v>34.4</v>
      </c>
      <c r="E49">
        <v>26.9</v>
      </c>
      <c r="F49">
        <v>8.25</v>
      </c>
      <c r="AA49" s="9"/>
    </row>
    <row r="50" spans="1:32" x14ac:dyDescent="0.35">
      <c r="A50" s="1">
        <v>43183</v>
      </c>
      <c r="B50" s="18" t="s">
        <v>0</v>
      </c>
      <c r="C50" s="2">
        <v>0.67708333333333337</v>
      </c>
      <c r="D50">
        <v>35.4</v>
      </c>
      <c r="E50">
        <v>26.8</v>
      </c>
      <c r="F50">
        <v>8.1999999999999993</v>
      </c>
      <c r="N50" t="s">
        <v>146</v>
      </c>
      <c r="AA50" s="9"/>
    </row>
    <row r="51" spans="1:32" x14ac:dyDescent="0.35">
      <c r="A51" s="1">
        <v>43183</v>
      </c>
      <c r="B51" s="18" t="s">
        <v>0</v>
      </c>
      <c r="C51" s="2">
        <v>0.68680555555555556</v>
      </c>
      <c r="D51">
        <v>35.1</v>
      </c>
      <c r="E51">
        <v>26.8</v>
      </c>
      <c r="F51">
        <v>8.17</v>
      </c>
      <c r="L51" t="s">
        <v>107</v>
      </c>
      <c r="AA51" s="9"/>
    </row>
    <row r="52" spans="1:32" x14ac:dyDescent="0.35">
      <c r="A52" s="1">
        <v>43184</v>
      </c>
      <c r="B52" s="18" t="s">
        <v>0</v>
      </c>
      <c r="C52" s="2">
        <v>0.57986111111111105</v>
      </c>
      <c r="D52">
        <v>35.5</v>
      </c>
      <c r="E52">
        <v>27</v>
      </c>
      <c r="F52">
        <v>8.09</v>
      </c>
      <c r="N52" t="s">
        <v>146</v>
      </c>
      <c r="AA52" s="9"/>
    </row>
    <row r="53" spans="1:32" x14ac:dyDescent="0.35">
      <c r="A53" s="1">
        <v>43184</v>
      </c>
      <c r="B53" s="18" t="s">
        <v>0</v>
      </c>
      <c r="C53" s="2">
        <v>0.60277777777777775</v>
      </c>
      <c r="D53">
        <v>34.5</v>
      </c>
      <c r="E53">
        <v>27</v>
      </c>
      <c r="F53">
        <v>8.3699999999999992</v>
      </c>
      <c r="AA53" s="9"/>
      <c r="AB53" t="s">
        <v>7</v>
      </c>
      <c r="AC53" t="s">
        <v>7</v>
      </c>
      <c r="AD53" t="s">
        <v>148</v>
      </c>
      <c r="AE53" t="s">
        <v>144</v>
      </c>
      <c r="AF53" t="s">
        <v>149</v>
      </c>
    </row>
    <row r="54" spans="1:32" x14ac:dyDescent="0.35">
      <c r="A54" s="1">
        <v>43185</v>
      </c>
      <c r="B54" s="18" t="s">
        <v>0</v>
      </c>
      <c r="C54" s="2">
        <v>0.58819444444444446</v>
      </c>
      <c r="D54">
        <v>36</v>
      </c>
      <c r="E54">
        <v>26.9</v>
      </c>
      <c r="F54">
        <v>8.2200000000000006</v>
      </c>
      <c r="G54" t="s">
        <v>111</v>
      </c>
      <c r="I54" t="s">
        <v>82</v>
      </c>
      <c r="J54" t="s">
        <v>82</v>
      </c>
      <c r="N54" t="s">
        <v>150</v>
      </c>
      <c r="O54" t="s">
        <v>151</v>
      </c>
      <c r="P54" t="s">
        <v>152</v>
      </c>
      <c r="AA54" s="9"/>
    </row>
    <row r="55" spans="1:32" x14ac:dyDescent="0.35">
      <c r="A55" s="1">
        <v>43185</v>
      </c>
      <c r="B55" t="s">
        <v>0</v>
      </c>
      <c r="C55" s="2">
        <v>0.68680555555555556</v>
      </c>
      <c r="D55">
        <v>35.299999999999997</v>
      </c>
      <c r="E55">
        <v>26.9</v>
      </c>
      <c r="F55">
        <v>8.19</v>
      </c>
      <c r="AA55" s="9"/>
    </row>
    <row r="56" spans="1:32" x14ac:dyDescent="0.35">
      <c r="A56" s="1">
        <v>43186</v>
      </c>
      <c r="B56" s="18" t="s">
        <v>0</v>
      </c>
      <c r="C56" s="2">
        <v>0.62916666666666665</v>
      </c>
      <c r="D56">
        <v>36.299999999999997</v>
      </c>
      <c r="E56">
        <v>26.9</v>
      </c>
      <c r="F56">
        <v>8.23</v>
      </c>
      <c r="I56" t="s">
        <v>82</v>
      </c>
      <c r="J56" t="s">
        <v>82</v>
      </c>
      <c r="N56" t="s">
        <v>150</v>
      </c>
      <c r="AA56" s="9"/>
    </row>
    <row r="57" spans="1:32" x14ac:dyDescent="0.35">
      <c r="A57" s="1">
        <v>43186</v>
      </c>
      <c r="B57" s="18" t="s">
        <v>0</v>
      </c>
      <c r="C57" s="2">
        <v>0.66875000000000007</v>
      </c>
      <c r="D57">
        <v>35.200000000000003</v>
      </c>
      <c r="E57">
        <v>27</v>
      </c>
      <c r="F57">
        <v>8.24</v>
      </c>
      <c r="AA57" s="9"/>
    </row>
    <row r="58" spans="1:32" x14ac:dyDescent="0.35">
      <c r="A58" s="1">
        <v>43187</v>
      </c>
      <c r="B58" s="18" t="s">
        <v>0</v>
      </c>
      <c r="C58" s="2">
        <v>0.58680555555555558</v>
      </c>
      <c r="D58">
        <v>35.700000000000003</v>
      </c>
      <c r="E58">
        <v>26.9</v>
      </c>
      <c r="F58">
        <v>8.1999999999999993</v>
      </c>
      <c r="N58" t="s">
        <v>153</v>
      </c>
      <c r="P58" t="s">
        <v>154</v>
      </c>
      <c r="AA58" s="9"/>
    </row>
    <row r="59" spans="1:32" x14ac:dyDescent="0.35">
      <c r="A59" s="1">
        <v>43188</v>
      </c>
      <c r="B59" s="18" t="s">
        <v>0</v>
      </c>
      <c r="C59" s="2">
        <v>0.46458333333333335</v>
      </c>
      <c r="D59">
        <v>36.1</v>
      </c>
      <c r="E59">
        <v>27.1</v>
      </c>
      <c r="F59">
        <v>8.2100000000000009</v>
      </c>
      <c r="K59" t="s">
        <v>82</v>
      </c>
      <c r="L59">
        <v>35</v>
      </c>
      <c r="N59" t="s">
        <v>155</v>
      </c>
      <c r="AA59" s="9"/>
    </row>
    <row r="60" spans="1:32" x14ac:dyDescent="0.35">
      <c r="A60" s="1">
        <v>43188</v>
      </c>
      <c r="B60" s="18" t="s">
        <v>0</v>
      </c>
      <c r="C60" s="2">
        <v>0.50694444444444442</v>
      </c>
      <c r="D60">
        <v>35.4</v>
      </c>
      <c r="E60">
        <v>27</v>
      </c>
      <c r="F60">
        <v>8.1999999999999993</v>
      </c>
      <c r="AA60" s="9"/>
    </row>
    <row r="61" spans="1:32" x14ac:dyDescent="0.35">
      <c r="A61" s="1">
        <v>43189</v>
      </c>
      <c r="B61" s="18" t="s">
        <v>0</v>
      </c>
      <c r="C61" s="2">
        <v>0.56944444444444442</v>
      </c>
      <c r="D61">
        <v>36.1</v>
      </c>
      <c r="E61">
        <v>27</v>
      </c>
      <c r="F61">
        <v>8.2200000000000006</v>
      </c>
      <c r="AA61" s="9"/>
    </row>
    <row r="62" spans="1:32" x14ac:dyDescent="0.35">
      <c r="A62" s="1">
        <v>43189</v>
      </c>
      <c r="B62" s="18" t="s">
        <v>0</v>
      </c>
      <c r="C62" s="2">
        <v>0.58888888888888891</v>
      </c>
      <c r="D62">
        <v>34.4</v>
      </c>
      <c r="E62">
        <v>27.1</v>
      </c>
      <c r="F62">
        <v>8.3000000000000007</v>
      </c>
      <c r="O62" t="s">
        <v>82</v>
      </c>
      <c r="AA62" s="9"/>
    </row>
    <row r="63" spans="1:32" x14ac:dyDescent="0.35">
      <c r="A63" s="1">
        <v>43190</v>
      </c>
      <c r="B63" s="18" t="s">
        <v>0</v>
      </c>
      <c r="C63" s="2">
        <v>0.66527777777777775</v>
      </c>
      <c r="D63">
        <v>36</v>
      </c>
      <c r="E63">
        <v>27.1</v>
      </c>
      <c r="F63">
        <v>8.3000000000000007</v>
      </c>
      <c r="N63" t="s">
        <v>146</v>
      </c>
      <c r="AA63" s="9"/>
    </row>
    <row r="64" spans="1:32" x14ac:dyDescent="0.35">
      <c r="A64" s="1">
        <v>43190</v>
      </c>
      <c r="B64" s="18" t="s">
        <v>0</v>
      </c>
      <c r="C64" s="2">
        <v>0.69097222222222221</v>
      </c>
      <c r="D64">
        <v>34.5</v>
      </c>
      <c r="E64">
        <v>27.1</v>
      </c>
      <c r="F64">
        <v>8.39</v>
      </c>
      <c r="AA64" s="9"/>
    </row>
    <row r="65" spans="1:33" x14ac:dyDescent="0.35">
      <c r="A65" s="1">
        <v>43191</v>
      </c>
      <c r="B65" s="18" t="s">
        <v>0</v>
      </c>
      <c r="C65" s="2">
        <v>0.74722222222222223</v>
      </c>
      <c r="D65">
        <v>35</v>
      </c>
      <c r="E65">
        <v>26.9</v>
      </c>
      <c r="F65">
        <v>8.25</v>
      </c>
      <c r="N65" t="s">
        <v>91</v>
      </c>
      <c r="AA65" s="9"/>
      <c r="AB65" t="s">
        <v>7</v>
      </c>
      <c r="AC65" t="s">
        <v>7</v>
      </c>
      <c r="AD65" t="s">
        <v>156</v>
      </c>
      <c r="AE65" t="s">
        <v>66</v>
      </c>
      <c r="AF65" t="s">
        <v>157</v>
      </c>
    </row>
    <row r="66" spans="1:33" ht="72.5" x14ac:dyDescent="0.35">
      <c r="A66" s="1">
        <v>43192</v>
      </c>
      <c r="B66" s="25" t="s">
        <v>0</v>
      </c>
      <c r="C66" s="2">
        <v>0.47430555555555554</v>
      </c>
      <c r="D66">
        <v>35</v>
      </c>
      <c r="E66">
        <v>27.1</v>
      </c>
      <c r="F66">
        <v>8.2799999999999994</v>
      </c>
      <c r="G66" t="s">
        <v>111</v>
      </c>
      <c r="H66" t="s">
        <v>82</v>
      </c>
      <c r="I66" t="s">
        <v>82</v>
      </c>
      <c r="J66" t="s">
        <v>82</v>
      </c>
      <c r="N66" t="s">
        <v>91</v>
      </c>
      <c r="O66" t="s">
        <v>82</v>
      </c>
      <c r="P66" t="s">
        <v>152</v>
      </c>
      <c r="Q66" s="12" t="s">
        <v>158</v>
      </c>
      <c r="AA66" s="9"/>
    </row>
    <row r="67" spans="1:33" x14ac:dyDescent="0.35">
      <c r="A67" s="1">
        <v>43192</v>
      </c>
      <c r="B67" s="18" t="s">
        <v>0</v>
      </c>
      <c r="C67" s="2">
        <v>0.74652777777777779</v>
      </c>
      <c r="D67">
        <v>35</v>
      </c>
      <c r="E67">
        <v>27.2</v>
      </c>
      <c r="F67">
        <v>8.14</v>
      </c>
      <c r="AA67" s="9"/>
    </row>
    <row r="68" spans="1:33" x14ac:dyDescent="0.35">
      <c r="A68" s="1">
        <v>43193</v>
      </c>
      <c r="B68" s="18" t="s">
        <v>95</v>
      </c>
      <c r="E68">
        <v>27</v>
      </c>
      <c r="R68">
        <v>607</v>
      </c>
      <c r="S68">
        <v>679</v>
      </c>
      <c r="T68">
        <v>713</v>
      </c>
      <c r="U68">
        <v>699</v>
      </c>
      <c r="V68">
        <v>659</v>
      </c>
      <c r="W68">
        <v>576</v>
      </c>
      <c r="X68">
        <v>510</v>
      </c>
      <c r="Y68">
        <v>435</v>
      </c>
      <c r="Z68">
        <f>AVERAGE(R68:Y68)</f>
        <v>609.75</v>
      </c>
      <c r="AA68" s="9"/>
    </row>
    <row r="69" spans="1:33" x14ac:dyDescent="0.35">
      <c r="A69" s="1">
        <v>43193</v>
      </c>
      <c r="B69" s="18" t="s">
        <v>113</v>
      </c>
      <c r="C69" s="2">
        <v>0.6958333333333333</v>
      </c>
      <c r="D69">
        <v>34.4</v>
      </c>
      <c r="E69">
        <v>27</v>
      </c>
      <c r="F69">
        <v>8.2899999999999991</v>
      </c>
      <c r="I69" t="s">
        <v>107</v>
      </c>
      <c r="AA69" s="9"/>
    </row>
    <row r="70" spans="1:33" ht="101.5" x14ac:dyDescent="0.35">
      <c r="A70" s="24">
        <v>43193</v>
      </c>
      <c r="B70" s="18" t="s">
        <v>0</v>
      </c>
      <c r="C70" s="22">
        <v>0.35069444444444442</v>
      </c>
      <c r="D70" s="18">
        <v>35.6</v>
      </c>
      <c r="E70" s="18">
        <v>27.2</v>
      </c>
      <c r="F70" s="18">
        <v>8.2100000000000009</v>
      </c>
      <c r="G70" s="18"/>
      <c r="H70" s="18"/>
      <c r="I70" s="18"/>
      <c r="J70" s="18"/>
      <c r="K70" s="18"/>
      <c r="L70" s="18"/>
      <c r="M70" s="18"/>
      <c r="N70" s="18" t="s">
        <v>146</v>
      </c>
      <c r="O70" s="18"/>
      <c r="P70" s="18"/>
      <c r="Q70" s="26" t="s">
        <v>159</v>
      </c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 ht="159.5" x14ac:dyDescent="0.35">
      <c r="A71" s="1">
        <v>43193</v>
      </c>
      <c r="B71" s="18" t="s">
        <v>0</v>
      </c>
      <c r="C71" s="2">
        <v>0.5708333333333333</v>
      </c>
      <c r="D71">
        <v>34.299999999999997</v>
      </c>
      <c r="E71">
        <v>27.1</v>
      </c>
      <c r="F71">
        <v>8.25</v>
      </c>
      <c r="Q71" s="12" t="s">
        <v>160</v>
      </c>
      <c r="AA71" s="9"/>
    </row>
    <row r="72" spans="1:33" ht="116" x14ac:dyDescent="0.35">
      <c r="A72" s="24">
        <v>43193</v>
      </c>
      <c r="B72" s="18" t="s">
        <v>102</v>
      </c>
      <c r="C72" s="18"/>
      <c r="D72" s="18"/>
      <c r="E72" s="18">
        <v>27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9" t="s">
        <v>186</v>
      </c>
      <c r="R72" s="18">
        <v>580</v>
      </c>
      <c r="S72" s="18">
        <v>550</v>
      </c>
      <c r="T72" s="18">
        <v>503</v>
      </c>
      <c r="U72" s="18">
        <v>477</v>
      </c>
      <c r="V72" s="18">
        <v>372</v>
      </c>
      <c r="W72" s="18">
        <v>326</v>
      </c>
      <c r="X72" s="18">
        <v>259</v>
      </c>
      <c r="Y72" s="18">
        <v>502</v>
      </c>
      <c r="Z72" s="18">
        <f>AVERAGE(R72:Y72)</f>
        <v>446.125</v>
      </c>
      <c r="AA72" s="18"/>
      <c r="AB72" s="18"/>
      <c r="AC72" s="18"/>
      <c r="AD72" s="18"/>
      <c r="AE72" s="18"/>
      <c r="AF72" s="18"/>
      <c r="AG72" s="18"/>
    </row>
    <row r="73" spans="1:33" x14ac:dyDescent="0.35">
      <c r="A73" s="1">
        <v>43193</v>
      </c>
      <c r="B73" s="18" t="s">
        <v>105</v>
      </c>
      <c r="E73">
        <v>27.2</v>
      </c>
      <c r="R73">
        <v>463</v>
      </c>
      <c r="S73">
        <v>659</v>
      </c>
      <c r="T73">
        <v>707</v>
      </c>
      <c r="U73">
        <v>720</v>
      </c>
      <c r="V73">
        <v>701</v>
      </c>
      <c r="W73">
        <v>671</v>
      </c>
      <c r="X73">
        <v>591</v>
      </c>
      <c r="Y73">
        <v>469</v>
      </c>
      <c r="Z73">
        <f>AVERAGE(R73:Y73)</f>
        <v>622.625</v>
      </c>
      <c r="AA73" s="9"/>
    </row>
    <row r="74" spans="1:33" x14ac:dyDescent="0.35">
      <c r="A74" s="1">
        <v>43193</v>
      </c>
      <c r="B74" s="18" t="s">
        <v>108</v>
      </c>
      <c r="E74">
        <v>27</v>
      </c>
      <c r="R74">
        <v>563</v>
      </c>
      <c r="S74">
        <v>570</v>
      </c>
      <c r="T74">
        <v>544</v>
      </c>
      <c r="U74">
        <v>483</v>
      </c>
      <c r="V74">
        <v>478</v>
      </c>
      <c r="W74">
        <v>449</v>
      </c>
      <c r="X74">
        <v>409</v>
      </c>
      <c r="Y74">
        <v>317</v>
      </c>
      <c r="Z74">
        <f>AVERAGE(R74:Y74)</f>
        <v>476.625</v>
      </c>
      <c r="AA74" s="9"/>
    </row>
    <row r="75" spans="1:33" x14ac:dyDescent="0.35">
      <c r="A75" s="1">
        <v>43194</v>
      </c>
      <c r="B75" s="18" t="s">
        <v>113</v>
      </c>
      <c r="C75" s="2">
        <v>0.34791666666666665</v>
      </c>
      <c r="D75">
        <v>35</v>
      </c>
      <c r="E75">
        <v>27.1</v>
      </c>
      <c r="F75">
        <v>8.0500000000000007</v>
      </c>
      <c r="N75" t="s">
        <v>114</v>
      </c>
      <c r="AA75" s="9"/>
    </row>
    <row r="76" spans="1:33" x14ac:dyDescent="0.35">
      <c r="A76" s="1">
        <v>43194</v>
      </c>
      <c r="B76" s="18" t="s">
        <v>0</v>
      </c>
      <c r="C76" s="2">
        <v>0.34375</v>
      </c>
      <c r="D76">
        <v>34.9</v>
      </c>
      <c r="E76">
        <v>27.1</v>
      </c>
      <c r="F76">
        <v>8.25</v>
      </c>
      <c r="N76" t="s">
        <v>91</v>
      </c>
      <c r="O76" t="s">
        <v>82</v>
      </c>
      <c r="P76" t="s">
        <v>139</v>
      </c>
      <c r="AA76" s="9"/>
    </row>
    <row r="77" spans="1:33" ht="261" x14ac:dyDescent="0.35">
      <c r="A77" s="27">
        <v>43194</v>
      </c>
      <c r="B77" s="9" t="s">
        <v>0</v>
      </c>
      <c r="C77" s="28">
        <v>0.7270833333333333</v>
      </c>
      <c r="D77" s="9">
        <v>34</v>
      </c>
      <c r="E77" s="9">
        <v>27.1</v>
      </c>
      <c r="F77" s="9">
        <v>8.2899999999999991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12" t="s">
        <v>161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spans="1:33" x14ac:dyDescent="0.35">
      <c r="A78" s="1">
        <v>43195</v>
      </c>
      <c r="B78" s="18" t="s">
        <v>0</v>
      </c>
      <c r="C78" s="2">
        <v>0.32291666666666669</v>
      </c>
      <c r="D78" s="9">
        <v>35.299999999999997</v>
      </c>
      <c r="E78" s="9">
        <v>27.1</v>
      </c>
      <c r="F78" s="9">
        <v>8.17</v>
      </c>
      <c r="Q78" t="s">
        <v>162</v>
      </c>
      <c r="AA78" s="9"/>
    </row>
    <row r="79" spans="1:33" x14ac:dyDescent="0.35">
      <c r="A79" s="1">
        <v>43195</v>
      </c>
      <c r="B79" s="18" t="s">
        <v>0</v>
      </c>
      <c r="C79" s="2">
        <v>0.35000000000000003</v>
      </c>
      <c r="D79" s="9">
        <v>35.4</v>
      </c>
      <c r="E79" s="9">
        <v>27.1</v>
      </c>
      <c r="F79" s="9">
        <v>8.33</v>
      </c>
      <c r="N79" t="s">
        <v>84</v>
      </c>
      <c r="AA79" s="9"/>
    </row>
    <row r="80" spans="1:33" x14ac:dyDescent="0.35">
      <c r="A80" s="1">
        <v>43196</v>
      </c>
      <c r="B80" s="18" t="s">
        <v>0</v>
      </c>
      <c r="C80" s="2">
        <v>0.38611111111111113</v>
      </c>
      <c r="D80">
        <v>36</v>
      </c>
      <c r="E80">
        <v>27.1</v>
      </c>
      <c r="F80">
        <v>8.23</v>
      </c>
      <c r="N80" t="s">
        <v>91</v>
      </c>
      <c r="O80" t="s">
        <v>82</v>
      </c>
      <c r="AA80" s="9"/>
    </row>
    <row r="81" spans="1:32" x14ac:dyDescent="0.35">
      <c r="A81" s="1">
        <v>43196</v>
      </c>
      <c r="B81" s="18" t="s">
        <v>0</v>
      </c>
      <c r="C81" s="2">
        <v>0.4069444444444445</v>
      </c>
      <c r="D81">
        <v>35.6</v>
      </c>
      <c r="E81">
        <v>27.1</v>
      </c>
      <c r="F81">
        <v>8.15</v>
      </c>
      <c r="AA81" s="9"/>
    </row>
    <row r="82" spans="1:32" x14ac:dyDescent="0.35">
      <c r="A82" s="1">
        <v>43196</v>
      </c>
      <c r="B82" s="18" t="s">
        <v>0</v>
      </c>
      <c r="C82" s="2">
        <v>0.5756944444444444</v>
      </c>
      <c r="D82">
        <v>35.4</v>
      </c>
      <c r="E82">
        <v>27.1</v>
      </c>
      <c r="F82">
        <v>8.41</v>
      </c>
      <c r="AA82" s="9"/>
    </row>
    <row r="83" spans="1:32" x14ac:dyDescent="0.35">
      <c r="A83" s="1">
        <v>43197</v>
      </c>
      <c r="B83" s="18" t="s">
        <v>0</v>
      </c>
      <c r="C83" s="2">
        <v>0.68611111111111101</v>
      </c>
      <c r="D83">
        <v>35.5</v>
      </c>
      <c r="E83">
        <v>27.1</v>
      </c>
      <c r="F83">
        <v>8.33</v>
      </c>
      <c r="N83" t="s">
        <v>91</v>
      </c>
      <c r="AA83" s="9"/>
    </row>
    <row r="84" spans="1:32" x14ac:dyDescent="0.35">
      <c r="A84" s="1">
        <v>43197</v>
      </c>
      <c r="B84" s="18" t="s">
        <v>0</v>
      </c>
      <c r="C84" s="2">
        <v>0.7006944444444444</v>
      </c>
      <c r="D84">
        <v>34.9</v>
      </c>
      <c r="E84">
        <v>27</v>
      </c>
      <c r="F84">
        <v>8.39</v>
      </c>
      <c r="AA84" s="9"/>
    </row>
    <row r="85" spans="1:32" x14ac:dyDescent="0.35">
      <c r="A85" s="1">
        <v>43198</v>
      </c>
      <c r="B85" s="18" t="s">
        <v>115</v>
      </c>
      <c r="C85" s="2">
        <v>0.50624999999999998</v>
      </c>
      <c r="D85">
        <v>36.5</v>
      </c>
      <c r="E85">
        <v>27</v>
      </c>
      <c r="F85">
        <v>8.06</v>
      </c>
      <c r="K85" t="s">
        <v>116</v>
      </c>
      <c r="AA85" s="9"/>
    </row>
    <row r="86" spans="1:32" x14ac:dyDescent="0.35">
      <c r="A86" s="1">
        <v>43198</v>
      </c>
      <c r="B86" s="18" t="s">
        <v>115</v>
      </c>
      <c r="C86" s="2">
        <v>0.72986111111111107</v>
      </c>
      <c r="D86">
        <v>35.200000000000003</v>
      </c>
      <c r="E86">
        <v>27</v>
      </c>
      <c r="K86" t="s">
        <v>117</v>
      </c>
      <c r="P86">
        <v>605</v>
      </c>
      <c r="Q86">
        <v>675</v>
      </c>
      <c r="R86">
        <v>570</v>
      </c>
      <c r="S86">
        <v>677</v>
      </c>
      <c r="T86">
        <v>644</v>
      </c>
      <c r="U86">
        <v>701</v>
      </c>
      <c r="V86">
        <v>671</v>
      </c>
      <c r="W86">
        <v>571</v>
      </c>
      <c r="X86">
        <v>712</v>
      </c>
      <c r="Y86" s="9">
        <v>715</v>
      </c>
      <c r="Z86">
        <f>AVERAGE(P86:Y86)</f>
        <v>654.1</v>
      </c>
      <c r="AA86" s="9"/>
    </row>
    <row r="87" spans="1:32" x14ac:dyDescent="0.35">
      <c r="A87" s="1">
        <v>43198</v>
      </c>
      <c r="B87" s="18" t="s">
        <v>130</v>
      </c>
      <c r="C87" s="2">
        <v>0.51736111111111105</v>
      </c>
      <c r="D87">
        <v>40</v>
      </c>
      <c r="E87">
        <v>27</v>
      </c>
      <c r="F87">
        <v>8.14</v>
      </c>
      <c r="K87" t="s">
        <v>131</v>
      </c>
      <c r="AA87" s="9"/>
    </row>
    <row r="88" spans="1:32" x14ac:dyDescent="0.35">
      <c r="A88" s="1">
        <v>43198</v>
      </c>
      <c r="B88" s="18" t="s">
        <v>130</v>
      </c>
      <c r="C88" s="2">
        <v>0.72986111111111107</v>
      </c>
      <c r="D88">
        <v>36.1</v>
      </c>
      <c r="E88">
        <v>27</v>
      </c>
      <c r="K88" t="s">
        <v>132</v>
      </c>
      <c r="P88">
        <v>77</v>
      </c>
      <c r="Q88">
        <v>96</v>
      </c>
      <c r="R88">
        <v>105</v>
      </c>
      <c r="S88">
        <v>118</v>
      </c>
      <c r="T88">
        <v>85</v>
      </c>
      <c r="U88">
        <v>91</v>
      </c>
      <c r="V88">
        <v>91</v>
      </c>
      <c r="W88">
        <v>104</v>
      </c>
      <c r="X88">
        <v>95</v>
      </c>
      <c r="Y88">
        <v>116</v>
      </c>
      <c r="Z88">
        <f>AVERAGE(P88:Y88)</f>
        <v>97.8</v>
      </c>
      <c r="AA88" s="9" t="s">
        <v>133</v>
      </c>
    </row>
    <row r="89" spans="1:32" x14ac:dyDescent="0.35">
      <c r="A89" s="1">
        <v>43198</v>
      </c>
      <c r="B89" s="18" t="s">
        <v>0</v>
      </c>
      <c r="C89" s="2">
        <v>0.4993055555555555</v>
      </c>
      <c r="D89">
        <v>36.200000000000003</v>
      </c>
      <c r="E89">
        <v>27.1</v>
      </c>
      <c r="F89">
        <v>8.25</v>
      </c>
      <c r="N89" t="s">
        <v>91</v>
      </c>
      <c r="AA89" s="9"/>
    </row>
    <row r="90" spans="1:32" x14ac:dyDescent="0.35">
      <c r="A90" s="1">
        <v>43198</v>
      </c>
      <c r="B90" s="18" t="s">
        <v>0</v>
      </c>
      <c r="C90" s="2">
        <v>0.53888888888888886</v>
      </c>
      <c r="D90">
        <v>34.9</v>
      </c>
      <c r="E90">
        <v>27.1</v>
      </c>
      <c r="F90">
        <v>8.36</v>
      </c>
      <c r="AA90" s="9"/>
      <c r="AB90" t="s">
        <v>7</v>
      </c>
      <c r="AC90" t="s">
        <v>7</v>
      </c>
      <c r="AD90" t="s">
        <v>148</v>
      </c>
      <c r="AE90" t="s">
        <v>163</v>
      </c>
      <c r="AF90" t="s">
        <v>164</v>
      </c>
    </row>
    <row r="91" spans="1:32" x14ac:dyDescent="0.35">
      <c r="A91" s="1">
        <v>43199</v>
      </c>
      <c r="B91" s="18" t="s">
        <v>112</v>
      </c>
      <c r="R91">
        <v>401</v>
      </c>
      <c r="S91">
        <v>535</v>
      </c>
      <c r="T91">
        <v>616</v>
      </c>
      <c r="U91">
        <v>650</v>
      </c>
      <c r="V91">
        <v>649</v>
      </c>
      <c r="W91">
        <v>661</v>
      </c>
      <c r="X91">
        <v>633</v>
      </c>
      <c r="Y91">
        <v>500</v>
      </c>
      <c r="Z91">
        <f>AVERAGE(R91:Y91)</f>
        <v>580.625</v>
      </c>
      <c r="AA91" s="9"/>
    </row>
    <row r="92" spans="1:32" x14ac:dyDescent="0.35">
      <c r="A92" s="1">
        <v>43199</v>
      </c>
      <c r="B92" s="18" t="s">
        <v>112</v>
      </c>
      <c r="G92" t="s">
        <v>4</v>
      </c>
      <c r="H92" t="s">
        <v>4</v>
      </c>
      <c r="J92" t="s">
        <v>4</v>
      </c>
      <c r="AA92" s="9"/>
    </row>
    <row r="93" spans="1:32" x14ac:dyDescent="0.35">
      <c r="A93" s="1">
        <v>43199</v>
      </c>
      <c r="B93" s="18" t="s">
        <v>115</v>
      </c>
      <c r="C93" s="2">
        <v>0.33263888888888887</v>
      </c>
      <c r="D93">
        <v>35.6</v>
      </c>
      <c r="E93">
        <v>27</v>
      </c>
      <c r="F93">
        <v>7.91</v>
      </c>
      <c r="P93">
        <v>662</v>
      </c>
      <c r="Q93">
        <v>668</v>
      </c>
      <c r="R93">
        <v>741</v>
      </c>
      <c r="S93">
        <v>770</v>
      </c>
      <c r="T93">
        <v>577</v>
      </c>
      <c r="U93">
        <v>542</v>
      </c>
      <c r="V93">
        <v>695</v>
      </c>
      <c r="W93">
        <v>637</v>
      </c>
      <c r="X93">
        <v>670</v>
      </c>
      <c r="Y93">
        <v>656</v>
      </c>
      <c r="Z93">
        <f>AVERAGE(P93:Y93)</f>
        <v>661.8</v>
      </c>
      <c r="AA93" s="9" t="s">
        <v>118</v>
      </c>
    </row>
    <row r="94" spans="1:32" x14ac:dyDescent="0.35">
      <c r="A94" s="1">
        <v>43199</v>
      </c>
      <c r="B94" s="22" t="s">
        <v>115</v>
      </c>
      <c r="C94" s="2">
        <v>0.41666666666666669</v>
      </c>
      <c r="D94">
        <v>35.299999999999997</v>
      </c>
      <c r="E94">
        <v>27</v>
      </c>
      <c r="F94">
        <v>7.91</v>
      </c>
      <c r="P94">
        <v>672</v>
      </c>
      <c r="Q94">
        <v>675</v>
      </c>
      <c r="R94">
        <v>685</v>
      </c>
      <c r="S94">
        <v>712</v>
      </c>
      <c r="T94">
        <v>552</v>
      </c>
      <c r="U94">
        <v>562</v>
      </c>
      <c r="V94">
        <v>666</v>
      </c>
      <c r="W94">
        <v>655</v>
      </c>
      <c r="X94">
        <v>648</v>
      </c>
      <c r="Y94">
        <v>672</v>
      </c>
      <c r="Z94">
        <f>AVERAGE(P94:Y94)</f>
        <v>649.9</v>
      </c>
      <c r="AA94" s="9" t="s">
        <v>119</v>
      </c>
    </row>
    <row r="95" spans="1:32" x14ac:dyDescent="0.35">
      <c r="A95" s="1">
        <v>43199</v>
      </c>
      <c r="B95" s="18" t="s">
        <v>130</v>
      </c>
      <c r="C95" s="2">
        <v>0.3347222222222222</v>
      </c>
      <c r="D95">
        <v>33.6</v>
      </c>
      <c r="E95">
        <v>27</v>
      </c>
      <c r="F95">
        <v>8.2200000000000006</v>
      </c>
      <c r="P95">
        <v>899</v>
      </c>
      <c r="Q95">
        <v>769</v>
      </c>
      <c r="R95">
        <v>933</v>
      </c>
      <c r="S95">
        <v>903</v>
      </c>
      <c r="T95">
        <v>765</v>
      </c>
      <c r="U95">
        <v>855</v>
      </c>
      <c r="V95">
        <v>755</v>
      </c>
      <c r="W95">
        <v>897</v>
      </c>
      <c r="X95">
        <v>541</v>
      </c>
      <c r="Y95">
        <v>703</v>
      </c>
      <c r="Z95">
        <f>AVERAGE(P95:Y95)</f>
        <v>802</v>
      </c>
      <c r="AA95" s="9" t="s">
        <v>134</v>
      </c>
    </row>
    <row r="96" spans="1:32" x14ac:dyDescent="0.35">
      <c r="A96" s="1">
        <v>43199</v>
      </c>
      <c r="B96" s="18" t="s">
        <v>130</v>
      </c>
      <c r="C96" s="2">
        <v>0.40277777777777773</v>
      </c>
      <c r="D96">
        <v>33.299999999999997</v>
      </c>
      <c r="AA96" s="9"/>
    </row>
    <row r="97" spans="1:33" x14ac:dyDescent="0.35">
      <c r="A97" s="1">
        <v>43199</v>
      </c>
      <c r="B97" s="18" t="s">
        <v>0</v>
      </c>
      <c r="C97" s="2">
        <v>0.31527777777777777</v>
      </c>
      <c r="D97">
        <v>35.6</v>
      </c>
      <c r="E97">
        <v>27.1</v>
      </c>
      <c r="F97">
        <v>8.09</v>
      </c>
      <c r="N97" t="s">
        <v>91</v>
      </c>
      <c r="O97" t="s">
        <v>82</v>
      </c>
      <c r="P97">
        <v>195</v>
      </c>
      <c r="Q97">
        <v>210</v>
      </c>
      <c r="R97">
        <v>231</v>
      </c>
      <c r="S97">
        <v>240</v>
      </c>
      <c r="T97">
        <v>175</v>
      </c>
      <c r="U97">
        <v>175</v>
      </c>
      <c r="V97">
        <v>235</v>
      </c>
      <c r="W97">
        <v>200</v>
      </c>
      <c r="X97">
        <v>220</v>
      </c>
      <c r="Y97">
        <v>230</v>
      </c>
      <c r="Z97">
        <f>AVERAGE(P97:Y97)</f>
        <v>211.1</v>
      </c>
      <c r="AA97" s="9" t="s">
        <v>165</v>
      </c>
    </row>
    <row r="98" spans="1:33" x14ac:dyDescent="0.35">
      <c r="A98" s="1">
        <v>43199</v>
      </c>
      <c r="B98" s="18" t="s">
        <v>0</v>
      </c>
      <c r="C98" s="2">
        <v>0.4069444444444445</v>
      </c>
      <c r="D98">
        <v>35</v>
      </c>
      <c r="E98">
        <v>27.3</v>
      </c>
      <c r="P98" t="s">
        <v>152</v>
      </c>
      <c r="AA98" s="9"/>
    </row>
    <row r="99" spans="1:33" x14ac:dyDescent="0.35">
      <c r="A99" s="1">
        <v>43199</v>
      </c>
      <c r="B99" s="18" t="s">
        <v>102</v>
      </c>
      <c r="R99">
        <v>233</v>
      </c>
      <c r="S99">
        <v>283</v>
      </c>
      <c r="T99">
        <v>376</v>
      </c>
      <c r="U99">
        <v>464</v>
      </c>
      <c r="V99">
        <v>474</v>
      </c>
      <c r="W99">
        <v>493</v>
      </c>
      <c r="X99">
        <v>554</v>
      </c>
      <c r="Y99">
        <v>554</v>
      </c>
      <c r="Z99">
        <f>AVERAGE(R99:Y99)</f>
        <v>428.875</v>
      </c>
      <c r="AA99" s="9"/>
    </row>
    <row r="100" spans="1:33" x14ac:dyDescent="0.35">
      <c r="A100" s="1">
        <v>43199</v>
      </c>
      <c r="B100" s="18" t="s">
        <v>102</v>
      </c>
      <c r="G100" t="s">
        <v>4</v>
      </c>
      <c r="H100" t="s">
        <v>4</v>
      </c>
      <c r="I100" t="s">
        <v>4</v>
      </c>
      <c r="J100" t="s">
        <v>4</v>
      </c>
      <c r="AA100" s="9"/>
    </row>
    <row r="101" spans="1:33" x14ac:dyDescent="0.35">
      <c r="A101" s="1">
        <v>43199</v>
      </c>
      <c r="B101" s="18" t="s">
        <v>105</v>
      </c>
      <c r="R101">
        <v>420</v>
      </c>
      <c r="S101">
        <v>552</v>
      </c>
      <c r="T101">
        <v>629</v>
      </c>
      <c r="U101">
        <v>654</v>
      </c>
      <c r="V101">
        <v>663</v>
      </c>
      <c r="W101">
        <v>655</v>
      </c>
      <c r="X101">
        <v>612</v>
      </c>
      <c r="Y101">
        <v>499</v>
      </c>
      <c r="Z101">
        <f>AVERAGE(R101:Y101)</f>
        <v>585.5</v>
      </c>
      <c r="AA101" s="9"/>
    </row>
    <row r="102" spans="1:33" x14ac:dyDescent="0.35">
      <c r="A102" s="1">
        <v>43199</v>
      </c>
      <c r="B102" s="18" t="s">
        <v>105</v>
      </c>
      <c r="G102" t="s">
        <v>4</v>
      </c>
      <c r="H102" t="s">
        <v>4</v>
      </c>
      <c r="J102" t="s">
        <v>4</v>
      </c>
      <c r="AA102" s="9"/>
    </row>
    <row r="103" spans="1:33" x14ac:dyDescent="0.35">
      <c r="A103" s="1">
        <v>43199</v>
      </c>
      <c r="B103" s="18" t="s">
        <v>108</v>
      </c>
      <c r="R103">
        <v>332</v>
      </c>
      <c r="S103">
        <v>443</v>
      </c>
      <c r="T103">
        <v>476</v>
      </c>
      <c r="U103">
        <v>514</v>
      </c>
      <c r="V103">
        <v>518</v>
      </c>
      <c r="W103">
        <v>541</v>
      </c>
      <c r="X103">
        <v>410</v>
      </c>
      <c r="Y103">
        <v>366</v>
      </c>
      <c r="Z103">
        <f>AVERAGE(R103:Y103)</f>
        <v>450</v>
      </c>
      <c r="AA103" s="9"/>
    </row>
    <row r="104" spans="1:33" s="18" customFormat="1" x14ac:dyDescent="0.35">
      <c r="A104" s="1">
        <v>43199</v>
      </c>
      <c r="B104" s="18" t="s">
        <v>108</v>
      </c>
      <c r="C104"/>
      <c r="D104"/>
      <c r="E104"/>
      <c r="F104"/>
      <c r="G104" t="s">
        <v>4</v>
      </c>
      <c r="H104" t="s">
        <v>4</v>
      </c>
      <c r="I104" t="s">
        <v>4</v>
      </c>
      <c r="J104" t="s">
        <v>4</v>
      </c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 s="9"/>
      <c r="AB104"/>
      <c r="AC104"/>
      <c r="AD104"/>
      <c r="AE104"/>
      <c r="AF104"/>
      <c r="AG104"/>
    </row>
    <row r="105" spans="1:33" x14ac:dyDescent="0.35">
      <c r="A105" s="1">
        <v>43200</v>
      </c>
      <c r="B105" s="18" t="s">
        <v>95</v>
      </c>
      <c r="C105" s="2">
        <v>0.70833333333333337</v>
      </c>
      <c r="E105">
        <v>28.1</v>
      </c>
      <c r="J105" t="s">
        <v>4</v>
      </c>
      <c r="Q105" s="20"/>
      <c r="AA105" s="9"/>
    </row>
    <row r="106" spans="1:33" x14ac:dyDescent="0.35">
      <c r="A106" s="1">
        <v>43200</v>
      </c>
      <c r="B106" s="18" t="s">
        <v>115</v>
      </c>
      <c r="C106" s="2">
        <v>0.3611111111111111</v>
      </c>
      <c r="D106">
        <v>34</v>
      </c>
      <c r="E106">
        <v>27.5</v>
      </c>
      <c r="AA106" s="9"/>
    </row>
    <row r="107" spans="1:33" x14ac:dyDescent="0.35">
      <c r="A107" s="1">
        <v>43200</v>
      </c>
      <c r="B107" s="18" t="s">
        <v>115</v>
      </c>
      <c r="D107" t="s">
        <v>107</v>
      </c>
      <c r="AA107" s="9"/>
    </row>
    <row r="108" spans="1:33" x14ac:dyDescent="0.35">
      <c r="A108" s="1">
        <v>43200</v>
      </c>
      <c r="B108" s="18" t="s">
        <v>130</v>
      </c>
      <c r="C108" s="2">
        <v>0.35555555555555557</v>
      </c>
      <c r="D108">
        <v>32.799999999999997</v>
      </c>
      <c r="E108">
        <v>27.5</v>
      </c>
      <c r="AA108" s="9"/>
    </row>
    <row r="109" spans="1:33" x14ac:dyDescent="0.35">
      <c r="A109" s="1">
        <v>43200</v>
      </c>
      <c r="B109" s="18" t="s">
        <v>130</v>
      </c>
      <c r="AA109" s="9"/>
    </row>
    <row r="110" spans="1:33" x14ac:dyDescent="0.35">
      <c r="A110" s="1">
        <v>43200</v>
      </c>
      <c r="B110" s="18" t="s">
        <v>0</v>
      </c>
      <c r="C110" s="2">
        <v>0.32708333333333334</v>
      </c>
      <c r="D110">
        <v>36.200000000000003</v>
      </c>
      <c r="E110">
        <v>27</v>
      </c>
      <c r="F110">
        <v>8.2799999999999994</v>
      </c>
      <c r="G110" t="s">
        <v>4</v>
      </c>
      <c r="AA110" s="9"/>
    </row>
    <row r="111" spans="1:33" x14ac:dyDescent="0.35">
      <c r="A111" s="1">
        <v>43200</v>
      </c>
      <c r="B111" s="18" t="s">
        <v>0</v>
      </c>
      <c r="C111" s="2">
        <v>0.625</v>
      </c>
      <c r="D111">
        <v>33.799999999999997</v>
      </c>
      <c r="E111">
        <v>27.5</v>
      </c>
      <c r="F111">
        <v>8.48</v>
      </c>
      <c r="AA111" s="9"/>
    </row>
    <row r="112" spans="1:33" x14ac:dyDescent="0.35">
      <c r="A112" s="1">
        <v>43200</v>
      </c>
      <c r="B112" s="18" t="s">
        <v>102</v>
      </c>
      <c r="C112" s="2">
        <v>0.70833333333333337</v>
      </c>
      <c r="E112">
        <v>28</v>
      </c>
      <c r="I112" t="s">
        <v>4</v>
      </c>
      <c r="J112" t="s">
        <v>4</v>
      </c>
      <c r="Q112" t="s">
        <v>187</v>
      </c>
      <c r="AA112" s="9"/>
    </row>
    <row r="113" spans="1:27" x14ac:dyDescent="0.35">
      <c r="A113" s="1">
        <v>43200</v>
      </c>
      <c r="B113" s="18" t="s">
        <v>105</v>
      </c>
      <c r="C113" s="2">
        <v>0.70833333333333337</v>
      </c>
      <c r="E113">
        <v>28</v>
      </c>
      <c r="J113" t="s">
        <v>4</v>
      </c>
      <c r="Q113" t="s">
        <v>188</v>
      </c>
      <c r="AA113" s="9"/>
    </row>
    <row r="114" spans="1:27" x14ac:dyDescent="0.35">
      <c r="A114" s="1">
        <v>43200</v>
      </c>
      <c r="B114" s="18" t="s">
        <v>108</v>
      </c>
      <c r="C114" s="2">
        <v>0.70833333333333337</v>
      </c>
      <c r="E114">
        <v>28.1</v>
      </c>
      <c r="I114" t="s">
        <v>4</v>
      </c>
      <c r="J114" t="s">
        <v>4</v>
      </c>
      <c r="AA114" s="9"/>
    </row>
    <row r="115" spans="1:27" x14ac:dyDescent="0.35">
      <c r="A115" s="1">
        <v>43201</v>
      </c>
      <c r="B115" s="18" t="s">
        <v>115</v>
      </c>
      <c r="C115" s="2">
        <v>0.31597222222222221</v>
      </c>
      <c r="D115">
        <v>38</v>
      </c>
      <c r="E115">
        <v>28.1</v>
      </c>
      <c r="F115">
        <v>8.06</v>
      </c>
      <c r="AA115" s="9"/>
    </row>
    <row r="116" spans="1:27" x14ac:dyDescent="0.35">
      <c r="A116" s="1">
        <v>43201</v>
      </c>
      <c r="B116" s="18" t="s">
        <v>115</v>
      </c>
      <c r="C116" s="2">
        <v>0.32708333333333334</v>
      </c>
      <c r="D116">
        <v>34.6</v>
      </c>
      <c r="E116">
        <v>27.7</v>
      </c>
      <c r="P116">
        <v>600</v>
      </c>
      <c r="Q116">
        <v>582</v>
      </c>
      <c r="R116">
        <v>552</v>
      </c>
      <c r="S116">
        <v>750</v>
      </c>
      <c r="T116">
        <v>735</v>
      </c>
      <c r="U116">
        <v>733</v>
      </c>
      <c r="V116">
        <v>730</v>
      </c>
      <c r="W116">
        <v>579</v>
      </c>
      <c r="X116">
        <v>715</v>
      </c>
      <c r="Y116">
        <v>687</v>
      </c>
      <c r="Z116">
        <f>AVERAGE(P116:Y116)</f>
        <v>666.3</v>
      </c>
      <c r="AA116" s="9"/>
    </row>
    <row r="117" spans="1:27" x14ac:dyDescent="0.35">
      <c r="A117" s="1">
        <v>43201</v>
      </c>
      <c r="B117" s="18" t="s">
        <v>130</v>
      </c>
      <c r="C117" s="2">
        <v>0.31944444444444448</v>
      </c>
      <c r="D117">
        <v>36</v>
      </c>
      <c r="E117">
        <v>27.9</v>
      </c>
      <c r="F117">
        <v>8.1300000000000008</v>
      </c>
      <c r="AA117" s="9"/>
    </row>
    <row r="118" spans="1:27" x14ac:dyDescent="0.35">
      <c r="A118" s="1">
        <v>43201</v>
      </c>
      <c r="B118" s="18" t="s">
        <v>130</v>
      </c>
      <c r="C118" s="2">
        <v>0.34097222222222223</v>
      </c>
      <c r="D118">
        <v>34.799999999999997</v>
      </c>
      <c r="E118">
        <v>27.9</v>
      </c>
      <c r="AA118" s="9"/>
    </row>
    <row r="119" spans="1:27" x14ac:dyDescent="0.35">
      <c r="A119" s="1">
        <v>43201</v>
      </c>
      <c r="B119" s="18" t="s">
        <v>0</v>
      </c>
      <c r="C119" s="2">
        <v>0.32569444444444445</v>
      </c>
      <c r="D119">
        <v>36.799999999999997</v>
      </c>
      <c r="E119">
        <v>28</v>
      </c>
      <c r="F119">
        <v>8.3000000000000007</v>
      </c>
      <c r="L119">
        <v>34.5</v>
      </c>
      <c r="N119" t="s">
        <v>146</v>
      </c>
      <c r="P119" t="s">
        <v>139</v>
      </c>
      <c r="AA119" s="9"/>
    </row>
    <row r="120" spans="1:27" x14ac:dyDescent="0.35">
      <c r="A120" s="1">
        <v>43201</v>
      </c>
      <c r="B120" s="18" t="s">
        <v>0</v>
      </c>
      <c r="C120" s="2">
        <v>0.3520833333333333</v>
      </c>
      <c r="D120">
        <v>35.1</v>
      </c>
      <c r="E120">
        <v>28.3</v>
      </c>
      <c r="F120">
        <v>8.31</v>
      </c>
      <c r="G120" t="s">
        <v>4</v>
      </c>
      <c r="K120" t="s">
        <v>4</v>
      </c>
      <c r="N120" t="s">
        <v>91</v>
      </c>
      <c r="AA120" s="9"/>
    </row>
    <row r="121" spans="1:27" x14ac:dyDescent="0.35">
      <c r="A121" s="1">
        <v>43202</v>
      </c>
      <c r="B121" s="18" t="s">
        <v>95</v>
      </c>
      <c r="C121" s="2">
        <v>0.3840277777777778</v>
      </c>
      <c r="D121">
        <v>77</v>
      </c>
      <c r="E121">
        <v>29.1</v>
      </c>
      <c r="AA121" s="9"/>
    </row>
    <row r="122" spans="1:27" x14ac:dyDescent="0.35">
      <c r="A122" s="1">
        <v>43202</v>
      </c>
      <c r="B122" s="18" t="s">
        <v>95</v>
      </c>
      <c r="AA122" s="9"/>
    </row>
    <row r="123" spans="1:27" x14ac:dyDescent="0.35">
      <c r="A123" s="1">
        <v>43202</v>
      </c>
      <c r="B123" s="18" t="s">
        <v>95</v>
      </c>
      <c r="C123" s="2">
        <v>0.50069444444444444</v>
      </c>
      <c r="D123">
        <v>77</v>
      </c>
      <c r="E123">
        <v>29</v>
      </c>
      <c r="AA123" s="9"/>
    </row>
    <row r="124" spans="1:27" x14ac:dyDescent="0.35">
      <c r="A124" s="1">
        <v>43202</v>
      </c>
      <c r="B124" s="18" t="s">
        <v>95</v>
      </c>
      <c r="C124" s="2">
        <v>0.52152777777777781</v>
      </c>
      <c r="D124">
        <v>77</v>
      </c>
      <c r="E124">
        <v>29.1</v>
      </c>
      <c r="AA124" s="9"/>
    </row>
    <row r="125" spans="1:27" x14ac:dyDescent="0.35">
      <c r="A125" s="1">
        <v>43202</v>
      </c>
      <c r="B125" s="18" t="s">
        <v>115</v>
      </c>
      <c r="C125" s="2">
        <v>0.35972222222222222</v>
      </c>
      <c r="D125">
        <v>32.5</v>
      </c>
      <c r="E125">
        <v>28.5</v>
      </c>
      <c r="F125">
        <v>7.98</v>
      </c>
      <c r="AA125" s="9"/>
    </row>
    <row r="126" spans="1:27" x14ac:dyDescent="0.35">
      <c r="A126" s="1">
        <v>43202</v>
      </c>
      <c r="B126" s="18" t="s">
        <v>115</v>
      </c>
      <c r="C126" s="2">
        <v>0.62291666666666667</v>
      </c>
      <c r="D126">
        <v>35.700000000000003</v>
      </c>
      <c r="E126">
        <v>29</v>
      </c>
      <c r="AA126" s="9"/>
    </row>
    <row r="127" spans="1:27" x14ac:dyDescent="0.35">
      <c r="A127" s="1">
        <v>43202</v>
      </c>
      <c r="B127" s="18" t="s">
        <v>130</v>
      </c>
      <c r="C127" s="2">
        <v>0.36944444444444446</v>
      </c>
      <c r="D127" t="s">
        <v>135</v>
      </c>
      <c r="AA127" s="9"/>
    </row>
    <row r="128" spans="1:27" x14ac:dyDescent="0.35">
      <c r="A128" s="1">
        <v>43202</v>
      </c>
      <c r="B128" s="18" t="s">
        <v>130</v>
      </c>
      <c r="C128" s="2">
        <v>0.62291666666666667</v>
      </c>
      <c r="D128">
        <v>36</v>
      </c>
      <c r="E128">
        <v>29</v>
      </c>
      <c r="AA128" s="9"/>
    </row>
    <row r="129" spans="1:27" x14ac:dyDescent="0.35">
      <c r="A129" s="1">
        <v>43202</v>
      </c>
      <c r="B129" s="18" t="s">
        <v>0</v>
      </c>
      <c r="C129" s="2">
        <v>0.33611111111111108</v>
      </c>
      <c r="D129">
        <v>32.4</v>
      </c>
      <c r="E129">
        <v>28</v>
      </c>
      <c r="F129">
        <v>8.32</v>
      </c>
      <c r="G129" t="s">
        <v>62</v>
      </c>
      <c r="AA129" s="9"/>
    </row>
    <row r="130" spans="1:27" x14ac:dyDescent="0.35">
      <c r="A130" s="1">
        <v>43202</v>
      </c>
      <c r="B130" s="18" t="s">
        <v>0</v>
      </c>
      <c r="C130" s="2">
        <v>0.61597222222222225</v>
      </c>
      <c r="D130">
        <v>35.1</v>
      </c>
      <c r="E130">
        <v>29</v>
      </c>
      <c r="AA130" s="9"/>
    </row>
    <row r="131" spans="1:27" x14ac:dyDescent="0.35">
      <c r="A131" s="1">
        <v>43202</v>
      </c>
      <c r="B131" s="18" t="s">
        <v>102</v>
      </c>
      <c r="C131" s="2">
        <v>0.37916666666666665</v>
      </c>
      <c r="D131">
        <v>83</v>
      </c>
      <c r="E131">
        <v>29.2</v>
      </c>
      <c r="AA131" s="9"/>
    </row>
    <row r="132" spans="1:27" x14ac:dyDescent="0.35">
      <c r="A132" s="1">
        <v>43202</v>
      </c>
      <c r="B132" s="18" t="s">
        <v>102</v>
      </c>
      <c r="AA132" s="9"/>
    </row>
    <row r="133" spans="1:27" x14ac:dyDescent="0.35">
      <c r="A133" s="1">
        <v>43202</v>
      </c>
      <c r="B133" s="18" t="s">
        <v>102</v>
      </c>
      <c r="C133" s="2">
        <v>0.50069444444444444</v>
      </c>
      <c r="D133">
        <v>83</v>
      </c>
      <c r="E133">
        <v>28.9</v>
      </c>
      <c r="AA133" s="9"/>
    </row>
    <row r="134" spans="1:27" x14ac:dyDescent="0.35">
      <c r="A134" s="1">
        <v>43202</v>
      </c>
      <c r="B134" s="18" t="s">
        <v>102</v>
      </c>
      <c r="C134" s="2">
        <v>0.5229166666666667</v>
      </c>
      <c r="D134">
        <v>83</v>
      </c>
      <c r="E134">
        <v>28.9</v>
      </c>
      <c r="AA134" s="9"/>
    </row>
    <row r="135" spans="1:27" x14ac:dyDescent="0.35">
      <c r="A135" s="1">
        <v>43202</v>
      </c>
      <c r="B135" s="18" t="s">
        <v>105</v>
      </c>
      <c r="C135" s="2">
        <v>0.37986111111111115</v>
      </c>
      <c r="D135">
        <v>77</v>
      </c>
      <c r="E135">
        <v>29.3</v>
      </c>
      <c r="AA135" s="9"/>
    </row>
    <row r="136" spans="1:27" x14ac:dyDescent="0.35">
      <c r="A136" s="1">
        <v>43202</v>
      </c>
      <c r="B136" s="18" t="s">
        <v>105</v>
      </c>
      <c r="C136" s="2">
        <v>0.47638888888888892</v>
      </c>
      <c r="D136">
        <v>75</v>
      </c>
      <c r="AA136" s="9"/>
    </row>
    <row r="137" spans="1:27" x14ac:dyDescent="0.35">
      <c r="A137" s="1">
        <v>43202</v>
      </c>
      <c r="B137" s="18" t="s">
        <v>105</v>
      </c>
      <c r="C137" s="2">
        <v>0.50069444444444444</v>
      </c>
      <c r="D137">
        <v>75</v>
      </c>
      <c r="E137">
        <v>29</v>
      </c>
      <c r="AA137" s="9"/>
    </row>
    <row r="138" spans="1:27" x14ac:dyDescent="0.35">
      <c r="A138" s="1">
        <v>43202</v>
      </c>
      <c r="B138" s="18" t="s">
        <v>105</v>
      </c>
      <c r="C138" s="2">
        <v>0.5229166666666667</v>
      </c>
      <c r="D138">
        <v>75</v>
      </c>
      <c r="E138">
        <v>28.9</v>
      </c>
      <c r="AA138" s="9"/>
    </row>
    <row r="139" spans="1:27" x14ac:dyDescent="0.35">
      <c r="A139" s="1">
        <v>43202</v>
      </c>
      <c r="B139" s="18" t="s">
        <v>108</v>
      </c>
      <c r="C139" s="2">
        <v>0.37638888888888888</v>
      </c>
      <c r="D139">
        <v>83</v>
      </c>
      <c r="E139" t="s">
        <v>189</v>
      </c>
      <c r="AA139" s="9"/>
    </row>
    <row r="140" spans="1:27" x14ac:dyDescent="0.35">
      <c r="A140" s="1">
        <v>43202</v>
      </c>
      <c r="B140" s="18" t="s">
        <v>108</v>
      </c>
      <c r="C140" s="2">
        <v>0.47013888888888888</v>
      </c>
      <c r="D140" t="s">
        <v>190</v>
      </c>
      <c r="AA140" s="9"/>
    </row>
    <row r="141" spans="1:27" x14ac:dyDescent="0.35">
      <c r="A141" s="1">
        <v>43202</v>
      </c>
      <c r="B141" s="18" t="s">
        <v>108</v>
      </c>
      <c r="C141" s="2">
        <v>0.50069444444444444</v>
      </c>
      <c r="D141">
        <v>71</v>
      </c>
      <c r="E141">
        <v>29</v>
      </c>
      <c r="AA141" s="9"/>
    </row>
    <row r="142" spans="1:27" x14ac:dyDescent="0.35">
      <c r="A142" s="1">
        <v>43202</v>
      </c>
      <c r="B142" s="18" t="s">
        <v>108</v>
      </c>
      <c r="C142" s="2">
        <v>0.52083333333333337</v>
      </c>
      <c r="D142">
        <v>71</v>
      </c>
      <c r="E142">
        <v>29.2</v>
      </c>
      <c r="AA142" s="9"/>
    </row>
    <row r="143" spans="1:27" x14ac:dyDescent="0.35">
      <c r="A143" s="1">
        <v>43203</v>
      </c>
      <c r="B143" s="18" t="s">
        <v>95</v>
      </c>
      <c r="C143" s="2">
        <v>0.3444444444444445</v>
      </c>
      <c r="E143">
        <v>29.1</v>
      </c>
      <c r="AA143" s="9"/>
    </row>
    <row r="144" spans="1:27" x14ac:dyDescent="0.35">
      <c r="A144" s="1">
        <v>43203</v>
      </c>
      <c r="B144" s="18" t="s">
        <v>115</v>
      </c>
      <c r="C144" s="2">
        <v>0.32777777777777778</v>
      </c>
      <c r="D144">
        <v>36.9</v>
      </c>
      <c r="E144">
        <v>28.8</v>
      </c>
      <c r="F144">
        <v>8.0299999999999994</v>
      </c>
      <c r="AA144" s="9"/>
    </row>
    <row r="145" spans="1:27" x14ac:dyDescent="0.35">
      <c r="A145" s="1">
        <v>43203</v>
      </c>
      <c r="B145" s="18" t="s">
        <v>115</v>
      </c>
      <c r="C145" s="2">
        <v>0.3444444444444445</v>
      </c>
      <c r="D145">
        <v>33.700000000000003</v>
      </c>
      <c r="E145">
        <v>29</v>
      </c>
      <c r="F145">
        <v>8.0500000000000007</v>
      </c>
      <c r="AA145" s="9"/>
    </row>
    <row r="146" spans="1:27" x14ac:dyDescent="0.35">
      <c r="A146" s="1">
        <v>43203</v>
      </c>
      <c r="B146" s="18" t="s">
        <v>115</v>
      </c>
      <c r="C146" s="2">
        <v>0.3520833333333333</v>
      </c>
      <c r="D146">
        <v>34.1</v>
      </c>
      <c r="E146">
        <v>28.6</v>
      </c>
      <c r="F146">
        <v>8.0500000000000007</v>
      </c>
      <c r="P146">
        <v>589</v>
      </c>
      <c r="Q146">
        <v>624</v>
      </c>
      <c r="R146">
        <v>558</v>
      </c>
      <c r="S146">
        <v>718</v>
      </c>
      <c r="T146">
        <v>698</v>
      </c>
      <c r="U146">
        <v>738</v>
      </c>
      <c r="V146">
        <v>729</v>
      </c>
      <c r="W146">
        <v>615</v>
      </c>
      <c r="X146">
        <v>758</v>
      </c>
      <c r="Y146">
        <v>715</v>
      </c>
      <c r="Z146">
        <f>AVERAGE(P146:Y146)</f>
        <v>674.2</v>
      </c>
      <c r="AA146" s="9"/>
    </row>
    <row r="147" spans="1:27" x14ac:dyDescent="0.35">
      <c r="A147" s="1">
        <v>43203</v>
      </c>
      <c r="B147" s="18" t="s">
        <v>115</v>
      </c>
      <c r="C147" s="2">
        <v>0.3659722222222222</v>
      </c>
      <c r="D147">
        <v>34.200000000000003</v>
      </c>
      <c r="E147">
        <v>28.9</v>
      </c>
      <c r="F147">
        <v>8.0500000000000007</v>
      </c>
      <c r="P147">
        <v>641</v>
      </c>
      <c r="Q147">
        <v>671</v>
      </c>
      <c r="R147">
        <v>585</v>
      </c>
      <c r="S147">
        <v>744</v>
      </c>
      <c r="T147">
        <v>698</v>
      </c>
      <c r="U147">
        <v>667</v>
      </c>
      <c r="V147">
        <v>686</v>
      </c>
      <c r="W147">
        <v>575</v>
      </c>
      <c r="X147">
        <v>732</v>
      </c>
      <c r="Y147">
        <v>710</v>
      </c>
      <c r="Z147">
        <f>AVERAGE(P147:Y147)</f>
        <v>670.9</v>
      </c>
      <c r="AA147" s="9" t="s">
        <v>120</v>
      </c>
    </row>
    <row r="148" spans="1:27" x14ac:dyDescent="0.35">
      <c r="A148" s="1">
        <v>43203</v>
      </c>
      <c r="B148" s="18" t="s">
        <v>130</v>
      </c>
      <c r="C148" s="2">
        <v>0.33124999999999999</v>
      </c>
      <c r="D148">
        <v>36.299999999999997</v>
      </c>
      <c r="E148">
        <v>28.9</v>
      </c>
      <c r="F148">
        <v>8.18</v>
      </c>
      <c r="AA148" s="9"/>
    </row>
    <row r="149" spans="1:27" x14ac:dyDescent="0.35">
      <c r="A149" s="1">
        <v>43203</v>
      </c>
      <c r="B149" s="18" t="s">
        <v>130</v>
      </c>
      <c r="C149" s="2">
        <v>0.35069444444444442</v>
      </c>
      <c r="D149">
        <v>35</v>
      </c>
      <c r="E149">
        <v>29</v>
      </c>
      <c r="F149">
        <v>8.18</v>
      </c>
      <c r="AA149" s="9"/>
    </row>
    <row r="150" spans="1:27" x14ac:dyDescent="0.35">
      <c r="A150" s="1">
        <v>43203</v>
      </c>
      <c r="B150" s="22" t="s">
        <v>130</v>
      </c>
      <c r="C150" s="2">
        <v>0.37013888888888885</v>
      </c>
      <c r="D150">
        <v>35</v>
      </c>
      <c r="E150">
        <v>29</v>
      </c>
      <c r="F150">
        <v>7.45</v>
      </c>
      <c r="AA150" s="9"/>
    </row>
    <row r="151" spans="1:27" x14ac:dyDescent="0.35">
      <c r="A151" s="1">
        <v>43203</v>
      </c>
      <c r="B151" s="18" t="s">
        <v>130</v>
      </c>
      <c r="C151" s="2">
        <v>0.38055555555555554</v>
      </c>
      <c r="D151">
        <v>34</v>
      </c>
      <c r="E151">
        <v>29</v>
      </c>
      <c r="AA151" s="9"/>
    </row>
    <row r="152" spans="1:27" x14ac:dyDescent="0.35">
      <c r="A152" s="1">
        <v>43203</v>
      </c>
      <c r="B152" s="18" t="s">
        <v>0</v>
      </c>
      <c r="C152" s="2">
        <v>0.32569444444444445</v>
      </c>
      <c r="D152">
        <v>36.9</v>
      </c>
      <c r="E152">
        <v>28.9</v>
      </c>
      <c r="F152">
        <v>8.2200000000000006</v>
      </c>
      <c r="L152">
        <v>34.9</v>
      </c>
      <c r="N152" t="s">
        <v>91</v>
      </c>
      <c r="O152" t="s">
        <v>82</v>
      </c>
      <c r="AA152" s="9"/>
    </row>
    <row r="153" spans="1:27" x14ac:dyDescent="0.35">
      <c r="A153" s="1">
        <v>43203</v>
      </c>
      <c r="B153" s="18" t="s">
        <v>0</v>
      </c>
      <c r="C153" s="2">
        <v>0.34375</v>
      </c>
      <c r="D153">
        <v>35.200000000000003</v>
      </c>
      <c r="E153">
        <v>29</v>
      </c>
      <c r="F153">
        <v>8.3699999999999992</v>
      </c>
      <c r="AA153" s="9"/>
    </row>
    <row r="154" spans="1:27" x14ac:dyDescent="0.35">
      <c r="A154" s="1">
        <v>43203</v>
      </c>
      <c r="B154" s="18" t="s">
        <v>0</v>
      </c>
      <c r="C154" s="2">
        <v>0.35347222222222219</v>
      </c>
      <c r="D154">
        <v>35</v>
      </c>
      <c r="E154">
        <v>29.1</v>
      </c>
      <c r="F154">
        <v>8.36</v>
      </c>
      <c r="AA154" s="9"/>
    </row>
    <row r="155" spans="1:27" x14ac:dyDescent="0.35">
      <c r="A155" s="1">
        <v>43203</v>
      </c>
      <c r="B155" s="18" t="s">
        <v>0</v>
      </c>
      <c r="C155" s="2">
        <v>0.38263888888888892</v>
      </c>
      <c r="D155">
        <v>34</v>
      </c>
      <c r="E155">
        <v>29</v>
      </c>
      <c r="AA155" s="9"/>
    </row>
    <row r="156" spans="1:27" x14ac:dyDescent="0.35">
      <c r="A156" s="1">
        <v>43203</v>
      </c>
      <c r="B156" s="18" t="s">
        <v>0</v>
      </c>
      <c r="C156" s="2">
        <v>0.71319444444444446</v>
      </c>
      <c r="D156">
        <v>33.799999999999997</v>
      </c>
      <c r="E156">
        <v>29</v>
      </c>
      <c r="F156">
        <v>8.4499999999999993</v>
      </c>
      <c r="AA156" s="9"/>
    </row>
    <row r="157" spans="1:27" x14ac:dyDescent="0.35">
      <c r="A157" s="1">
        <v>43203</v>
      </c>
      <c r="B157" s="18" t="s">
        <v>102</v>
      </c>
      <c r="C157" s="2">
        <v>0.3444444444444445</v>
      </c>
      <c r="E157">
        <v>29.1</v>
      </c>
      <c r="AA157" s="9"/>
    </row>
    <row r="158" spans="1:27" x14ac:dyDescent="0.35">
      <c r="A158" s="1">
        <v>43203</v>
      </c>
      <c r="B158" s="18" t="s">
        <v>105</v>
      </c>
      <c r="C158" s="2">
        <v>0.3444444444444445</v>
      </c>
      <c r="E158">
        <v>29.1</v>
      </c>
      <c r="AA158" s="9"/>
    </row>
    <row r="159" spans="1:27" x14ac:dyDescent="0.35">
      <c r="A159" s="1">
        <v>43203</v>
      </c>
      <c r="B159" s="18" t="s">
        <v>108</v>
      </c>
      <c r="C159" s="2">
        <v>0.3444444444444445</v>
      </c>
      <c r="E159">
        <v>29.1</v>
      </c>
      <c r="AA159" s="9"/>
    </row>
    <row r="160" spans="1:27" x14ac:dyDescent="0.35">
      <c r="A160" s="1">
        <v>43204</v>
      </c>
      <c r="B160" s="18" t="s">
        <v>95</v>
      </c>
      <c r="C160" s="2">
        <v>0.39999999999999997</v>
      </c>
      <c r="E160">
        <v>29.4</v>
      </c>
      <c r="AA160" s="9"/>
    </row>
    <row r="161" spans="1:27" x14ac:dyDescent="0.35">
      <c r="A161" s="1">
        <v>43204</v>
      </c>
      <c r="B161" s="18" t="s">
        <v>95</v>
      </c>
      <c r="C161" s="2">
        <v>0.49027777777777781</v>
      </c>
      <c r="E161">
        <v>29.8</v>
      </c>
      <c r="AA161" s="9"/>
    </row>
    <row r="162" spans="1:27" x14ac:dyDescent="0.35">
      <c r="A162" s="1">
        <v>43204</v>
      </c>
      <c r="B162" s="18" t="s">
        <v>95</v>
      </c>
      <c r="C162" s="2">
        <v>0.50416666666666665</v>
      </c>
      <c r="E162">
        <v>29.9</v>
      </c>
      <c r="AA162" s="9"/>
    </row>
    <row r="163" spans="1:27" x14ac:dyDescent="0.35">
      <c r="A163" s="1">
        <v>43204</v>
      </c>
      <c r="B163" s="18" t="s">
        <v>95</v>
      </c>
      <c r="C163" s="2">
        <v>0.51041666666666663</v>
      </c>
      <c r="E163">
        <v>30</v>
      </c>
      <c r="AA163" s="9"/>
    </row>
    <row r="164" spans="1:27" x14ac:dyDescent="0.35">
      <c r="A164" s="1">
        <v>43204</v>
      </c>
      <c r="B164" s="18" t="s">
        <v>95</v>
      </c>
      <c r="C164" s="21">
        <v>29.6</v>
      </c>
      <c r="E164" s="21">
        <v>30.2</v>
      </c>
      <c r="AA164" s="9"/>
    </row>
    <row r="165" spans="1:27" x14ac:dyDescent="0.35">
      <c r="A165" s="1">
        <v>43204</v>
      </c>
      <c r="B165" s="18" t="s">
        <v>95</v>
      </c>
      <c r="C165" s="21">
        <v>29.6</v>
      </c>
      <c r="E165">
        <v>30.2</v>
      </c>
      <c r="AA165" s="9"/>
    </row>
    <row r="166" spans="1:27" x14ac:dyDescent="0.35">
      <c r="A166" s="1">
        <v>43204</v>
      </c>
      <c r="B166" s="18" t="s">
        <v>115</v>
      </c>
      <c r="C166" s="2">
        <v>0.38541666666666669</v>
      </c>
      <c r="D166">
        <v>34.799999999999997</v>
      </c>
      <c r="E166">
        <v>29.1</v>
      </c>
      <c r="F166">
        <v>7.69</v>
      </c>
      <c r="N166" t="s">
        <v>121</v>
      </c>
      <c r="AA166" s="9"/>
    </row>
    <row r="167" spans="1:27" x14ac:dyDescent="0.35">
      <c r="A167" s="1">
        <v>43204</v>
      </c>
      <c r="B167" s="18" t="s">
        <v>115</v>
      </c>
      <c r="C167" s="2">
        <v>0.50138888888888888</v>
      </c>
      <c r="D167">
        <v>35</v>
      </c>
      <c r="E167">
        <v>29.8</v>
      </c>
      <c r="F167">
        <v>7.83</v>
      </c>
      <c r="AA167" s="9"/>
    </row>
    <row r="168" spans="1:27" x14ac:dyDescent="0.35">
      <c r="A168" s="1">
        <v>43204</v>
      </c>
      <c r="B168" s="18" t="s">
        <v>130</v>
      </c>
      <c r="C168" s="2">
        <v>0.3923611111111111</v>
      </c>
      <c r="D168">
        <v>35.6</v>
      </c>
      <c r="E168">
        <v>29.5</v>
      </c>
      <c r="F168">
        <v>7.79</v>
      </c>
      <c r="AA168" s="9"/>
    </row>
    <row r="169" spans="1:27" x14ac:dyDescent="0.35">
      <c r="A169" s="1">
        <v>43204</v>
      </c>
      <c r="B169" s="18" t="s">
        <v>130</v>
      </c>
      <c r="C169" s="2">
        <v>0.50694444444444442</v>
      </c>
      <c r="E169">
        <v>36.200000000000003</v>
      </c>
      <c r="AA169" s="9"/>
    </row>
    <row r="170" spans="1:27" x14ac:dyDescent="0.35">
      <c r="A170" s="1">
        <v>43204</v>
      </c>
      <c r="B170" s="18" t="s">
        <v>0</v>
      </c>
      <c r="C170" s="2">
        <v>0.38194444444444442</v>
      </c>
      <c r="D170">
        <v>35.1</v>
      </c>
      <c r="E170">
        <v>28.8</v>
      </c>
      <c r="F170">
        <v>8.27</v>
      </c>
      <c r="G170" t="s">
        <v>166</v>
      </c>
      <c r="H170" t="s">
        <v>167</v>
      </c>
      <c r="N170" t="s">
        <v>91</v>
      </c>
      <c r="AA170" s="9"/>
    </row>
    <row r="171" spans="1:27" x14ac:dyDescent="0.35">
      <c r="A171" s="1">
        <v>43204</v>
      </c>
      <c r="B171" s="18" t="s">
        <v>0</v>
      </c>
      <c r="C171" s="2">
        <v>0.48541666666666666</v>
      </c>
      <c r="D171">
        <v>35.4</v>
      </c>
      <c r="AA171" s="9"/>
    </row>
    <row r="172" spans="1:27" x14ac:dyDescent="0.35">
      <c r="A172" s="1">
        <v>43204</v>
      </c>
      <c r="B172" s="18" t="s">
        <v>102</v>
      </c>
      <c r="C172" s="2">
        <v>0.39999999999999997</v>
      </c>
      <c r="E172">
        <v>29.7</v>
      </c>
      <c r="AA172" s="9"/>
    </row>
    <row r="173" spans="1:27" x14ac:dyDescent="0.35">
      <c r="A173" s="1">
        <v>43204</v>
      </c>
      <c r="B173" s="18" t="s">
        <v>102</v>
      </c>
      <c r="C173" s="2">
        <v>0.49027777777777781</v>
      </c>
      <c r="E173">
        <v>29.8</v>
      </c>
      <c r="AA173" s="9"/>
    </row>
    <row r="174" spans="1:27" x14ac:dyDescent="0.35">
      <c r="A174" s="1">
        <v>43204</v>
      </c>
      <c r="B174" s="18" t="s">
        <v>102</v>
      </c>
      <c r="C174" s="2">
        <v>0.50347222222222221</v>
      </c>
      <c r="E174">
        <v>30</v>
      </c>
      <c r="AA174" s="9"/>
    </row>
    <row r="175" spans="1:27" x14ac:dyDescent="0.35">
      <c r="A175" s="1">
        <v>43204</v>
      </c>
      <c r="B175" s="18" t="s">
        <v>102</v>
      </c>
      <c r="C175" s="2">
        <v>0.51041666666666663</v>
      </c>
      <c r="E175">
        <v>30</v>
      </c>
      <c r="AA175" s="9"/>
    </row>
    <row r="176" spans="1:27" x14ac:dyDescent="0.35">
      <c r="A176" s="1">
        <v>43204</v>
      </c>
      <c r="B176" s="18" t="s">
        <v>102</v>
      </c>
      <c r="C176" s="21">
        <v>29.7</v>
      </c>
      <c r="E176" s="21">
        <v>30.3</v>
      </c>
      <c r="AA176" s="9"/>
    </row>
    <row r="177" spans="1:27" x14ac:dyDescent="0.35">
      <c r="A177" s="1">
        <v>43204</v>
      </c>
      <c r="B177" s="18" t="s">
        <v>102</v>
      </c>
      <c r="C177" s="21">
        <v>29.6</v>
      </c>
      <c r="E177" s="21">
        <v>30.2</v>
      </c>
      <c r="AA177" s="9"/>
    </row>
    <row r="178" spans="1:27" x14ac:dyDescent="0.35">
      <c r="A178" s="1">
        <v>43204</v>
      </c>
      <c r="B178" s="18" t="s">
        <v>105</v>
      </c>
      <c r="C178" s="2">
        <v>0.39999999999999997</v>
      </c>
      <c r="E178">
        <v>29.5</v>
      </c>
      <c r="AA178" s="9"/>
    </row>
    <row r="179" spans="1:27" x14ac:dyDescent="0.35">
      <c r="A179" s="1">
        <v>43204</v>
      </c>
      <c r="B179" s="18" t="s">
        <v>105</v>
      </c>
      <c r="C179" s="2">
        <v>0.49027777777777781</v>
      </c>
      <c r="E179">
        <v>29.8</v>
      </c>
      <c r="AA179" s="9"/>
    </row>
    <row r="180" spans="1:27" x14ac:dyDescent="0.35">
      <c r="A180" s="1">
        <v>43204</v>
      </c>
      <c r="B180" s="18" t="s">
        <v>105</v>
      </c>
      <c r="C180" s="2">
        <v>0.50347222222222221</v>
      </c>
      <c r="E180">
        <v>29.9</v>
      </c>
      <c r="AA180" s="9"/>
    </row>
    <row r="181" spans="1:27" x14ac:dyDescent="0.35">
      <c r="A181" s="1">
        <v>43204</v>
      </c>
      <c r="B181" s="18" t="s">
        <v>105</v>
      </c>
      <c r="C181" s="2">
        <v>0.51041666666666663</v>
      </c>
      <c r="E181">
        <v>30</v>
      </c>
      <c r="AA181" s="9"/>
    </row>
    <row r="182" spans="1:27" x14ac:dyDescent="0.35">
      <c r="A182" s="1">
        <v>43204</v>
      </c>
      <c r="B182" s="18" t="s">
        <v>105</v>
      </c>
      <c r="C182" s="21">
        <v>29.7</v>
      </c>
      <c r="E182" s="21">
        <v>30.3</v>
      </c>
      <c r="AA182" s="9"/>
    </row>
    <row r="183" spans="1:27" x14ac:dyDescent="0.35">
      <c r="A183" s="1">
        <v>43204</v>
      </c>
      <c r="B183" s="18" t="s">
        <v>105</v>
      </c>
      <c r="C183" s="21">
        <v>29.6</v>
      </c>
      <c r="E183">
        <v>30.2</v>
      </c>
      <c r="AA183" s="9"/>
    </row>
    <row r="184" spans="1:27" x14ac:dyDescent="0.35">
      <c r="A184" s="1">
        <v>43204</v>
      </c>
      <c r="B184" s="18" t="s">
        <v>108</v>
      </c>
      <c r="C184" s="2">
        <v>0.39999999999999997</v>
      </c>
      <c r="E184">
        <v>29.3</v>
      </c>
      <c r="AA184" s="9"/>
    </row>
    <row r="185" spans="1:27" x14ac:dyDescent="0.35">
      <c r="A185" s="1">
        <v>43204</v>
      </c>
      <c r="B185" s="18" t="s">
        <v>108</v>
      </c>
      <c r="C185" s="2">
        <v>0.49027777777777781</v>
      </c>
      <c r="E185">
        <v>29.8</v>
      </c>
      <c r="AA185" s="9"/>
    </row>
    <row r="186" spans="1:27" x14ac:dyDescent="0.35">
      <c r="A186" s="1">
        <v>43204</v>
      </c>
      <c r="B186" s="18" t="s">
        <v>108</v>
      </c>
      <c r="C186" s="2">
        <v>0.50486111111111109</v>
      </c>
      <c r="E186">
        <v>29.5</v>
      </c>
      <c r="AA186" s="9"/>
    </row>
    <row r="187" spans="1:27" x14ac:dyDescent="0.35">
      <c r="A187" s="1">
        <v>43204</v>
      </c>
      <c r="B187" s="18" t="s">
        <v>108</v>
      </c>
      <c r="C187" s="2">
        <v>0.52708333333333335</v>
      </c>
      <c r="E187" s="21">
        <v>29.9</v>
      </c>
      <c r="AA187" s="9"/>
    </row>
    <row r="188" spans="1:27" x14ac:dyDescent="0.35">
      <c r="A188" s="1">
        <v>43204</v>
      </c>
      <c r="B188" s="18" t="s">
        <v>108</v>
      </c>
      <c r="C188" s="21">
        <v>29.6</v>
      </c>
      <c r="E188" s="21">
        <v>30.2</v>
      </c>
      <c r="AA188" s="9"/>
    </row>
    <row r="189" spans="1:27" x14ac:dyDescent="0.35">
      <c r="A189" s="1">
        <v>43204</v>
      </c>
      <c r="B189" s="18" t="s">
        <v>108</v>
      </c>
      <c r="C189" s="21">
        <v>29.6</v>
      </c>
      <c r="E189">
        <v>30.2</v>
      </c>
      <c r="AA189" s="9"/>
    </row>
    <row r="190" spans="1:27" x14ac:dyDescent="0.35">
      <c r="A190" s="1">
        <v>43205</v>
      </c>
      <c r="B190" s="18" t="s">
        <v>95</v>
      </c>
      <c r="C190" s="2">
        <v>0.48472222222222222</v>
      </c>
      <c r="E190">
        <v>30.4</v>
      </c>
      <c r="AA190" s="9"/>
    </row>
    <row r="191" spans="1:27" x14ac:dyDescent="0.35">
      <c r="A191" s="1">
        <v>43205</v>
      </c>
      <c r="B191" s="18" t="s">
        <v>115</v>
      </c>
      <c r="C191" s="2">
        <v>0.48194444444444445</v>
      </c>
      <c r="D191">
        <v>35.799999999999997</v>
      </c>
      <c r="E191" s="21">
        <v>29.8</v>
      </c>
      <c r="F191">
        <v>8.0399999999999991</v>
      </c>
      <c r="AA191" s="9"/>
    </row>
    <row r="192" spans="1:27" x14ac:dyDescent="0.35">
      <c r="A192" s="1">
        <v>43205</v>
      </c>
      <c r="B192" s="18" t="s">
        <v>115</v>
      </c>
      <c r="D192">
        <v>35.299999999999997</v>
      </c>
      <c r="P192">
        <v>532</v>
      </c>
      <c r="Q192">
        <v>645</v>
      </c>
      <c r="R192">
        <v>592</v>
      </c>
      <c r="S192">
        <v>701</v>
      </c>
      <c r="T192">
        <v>795</v>
      </c>
      <c r="U192">
        <v>711</v>
      </c>
      <c r="V192">
        <v>773</v>
      </c>
      <c r="W192">
        <v>639</v>
      </c>
      <c r="X192">
        <v>662</v>
      </c>
      <c r="Y192">
        <v>721</v>
      </c>
      <c r="Z192">
        <f>AVERAGE(P192:Y192)</f>
        <v>677.1</v>
      </c>
      <c r="AA192" s="9" t="s">
        <v>119</v>
      </c>
    </row>
    <row r="193" spans="1:32" x14ac:dyDescent="0.35">
      <c r="A193" s="1">
        <v>43205</v>
      </c>
      <c r="B193" s="18" t="s">
        <v>115</v>
      </c>
      <c r="C193" s="2">
        <v>0.51388888888888895</v>
      </c>
      <c r="D193">
        <v>35.4</v>
      </c>
      <c r="F193">
        <v>7.98</v>
      </c>
      <c r="AA193" s="9"/>
    </row>
    <row r="194" spans="1:32" x14ac:dyDescent="0.35">
      <c r="A194" s="1">
        <v>43205</v>
      </c>
      <c r="B194" s="18" t="s">
        <v>130</v>
      </c>
      <c r="C194" s="2">
        <v>0.48680555555555555</v>
      </c>
      <c r="D194">
        <v>36.200000000000003</v>
      </c>
      <c r="E194" s="21">
        <v>29.9</v>
      </c>
      <c r="F194">
        <v>8.07</v>
      </c>
      <c r="AA194" s="9"/>
    </row>
    <row r="195" spans="1:32" x14ac:dyDescent="0.35">
      <c r="A195" s="1">
        <v>43205</v>
      </c>
      <c r="B195" s="18" t="s">
        <v>130</v>
      </c>
      <c r="D195">
        <v>35.799999999999997</v>
      </c>
      <c r="AA195" s="9"/>
    </row>
    <row r="196" spans="1:32" x14ac:dyDescent="0.35">
      <c r="A196" s="1">
        <v>43205</v>
      </c>
      <c r="B196" s="18" t="s">
        <v>130</v>
      </c>
      <c r="C196" s="2">
        <v>0.52430555555555558</v>
      </c>
      <c r="D196">
        <v>35.4</v>
      </c>
      <c r="F196">
        <v>8.08</v>
      </c>
      <c r="AA196" s="9"/>
    </row>
    <row r="197" spans="1:32" x14ac:dyDescent="0.35">
      <c r="A197" s="1">
        <v>43205</v>
      </c>
      <c r="B197" s="18" t="s">
        <v>0</v>
      </c>
      <c r="C197" s="2">
        <v>0.48125000000000001</v>
      </c>
      <c r="D197">
        <v>36.200000000000003</v>
      </c>
      <c r="E197" s="21">
        <v>30.3</v>
      </c>
      <c r="F197">
        <v>8.31</v>
      </c>
      <c r="N197" t="s">
        <v>91</v>
      </c>
      <c r="AA197" s="9"/>
    </row>
    <row r="198" spans="1:32" x14ac:dyDescent="0.35">
      <c r="A198" s="1">
        <v>43205</v>
      </c>
      <c r="B198" s="18" t="s">
        <v>0</v>
      </c>
      <c r="AA198" s="9"/>
    </row>
    <row r="199" spans="1:32" x14ac:dyDescent="0.35">
      <c r="A199" s="1">
        <v>43205</v>
      </c>
      <c r="B199" s="18" t="s">
        <v>0</v>
      </c>
      <c r="C199" s="2">
        <v>0.51388888888888895</v>
      </c>
      <c r="D199">
        <v>35.5</v>
      </c>
      <c r="F199">
        <v>8.31</v>
      </c>
      <c r="AA199" s="9"/>
    </row>
    <row r="200" spans="1:32" x14ac:dyDescent="0.35">
      <c r="A200" s="1">
        <v>43205</v>
      </c>
      <c r="B200" s="18" t="s">
        <v>0</v>
      </c>
      <c r="C200" s="2">
        <v>0.81527777777777777</v>
      </c>
      <c r="D200">
        <v>35.200000000000003</v>
      </c>
      <c r="E200">
        <v>29.8</v>
      </c>
      <c r="F200">
        <v>8.32</v>
      </c>
      <c r="G200" t="s">
        <v>107</v>
      </c>
      <c r="AA200" s="9"/>
      <c r="AB200" t="s">
        <v>7</v>
      </c>
      <c r="AC200" t="s">
        <v>7</v>
      </c>
      <c r="AD200" t="s">
        <v>168</v>
      </c>
      <c r="AE200" t="s">
        <v>66</v>
      </c>
      <c r="AF200" t="s">
        <v>169</v>
      </c>
    </row>
    <row r="201" spans="1:32" x14ac:dyDescent="0.35">
      <c r="A201" s="1">
        <v>43205</v>
      </c>
      <c r="B201" s="18" t="s">
        <v>102</v>
      </c>
      <c r="C201" s="2">
        <v>0.48402777777777778</v>
      </c>
      <c r="E201">
        <v>30.3</v>
      </c>
      <c r="AA201" s="9"/>
    </row>
    <row r="202" spans="1:32" x14ac:dyDescent="0.35">
      <c r="A202" s="1">
        <v>43205</v>
      </c>
      <c r="B202" s="18" t="s">
        <v>105</v>
      </c>
      <c r="C202" s="2">
        <v>0.48402777777777778</v>
      </c>
      <c r="E202">
        <v>30.4</v>
      </c>
      <c r="AA202" s="9"/>
    </row>
    <row r="203" spans="1:32" x14ac:dyDescent="0.35">
      <c r="A203" s="1">
        <v>43205</v>
      </c>
      <c r="B203" s="18" t="s">
        <v>108</v>
      </c>
      <c r="C203" s="2">
        <v>0.49305555555555558</v>
      </c>
      <c r="E203">
        <v>30.3</v>
      </c>
      <c r="Q203">
        <v>592</v>
      </c>
      <c r="R203">
        <v>701</v>
      </c>
      <c r="AA203" s="9"/>
    </row>
    <row r="204" spans="1:32" x14ac:dyDescent="0.35">
      <c r="A204" s="1">
        <v>43206</v>
      </c>
      <c r="B204" s="18" t="s">
        <v>95</v>
      </c>
      <c r="C204" s="2">
        <v>0.53194444444444444</v>
      </c>
      <c r="E204">
        <v>31</v>
      </c>
      <c r="AA204" s="9"/>
    </row>
    <row r="205" spans="1:32" x14ac:dyDescent="0.35">
      <c r="A205" s="1">
        <v>43206</v>
      </c>
      <c r="B205" s="18" t="s">
        <v>115</v>
      </c>
      <c r="C205" s="2">
        <v>0.44722222222222219</v>
      </c>
      <c r="D205">
        <v>37.200000000000003</v>
      </c>
      <c r="E205">
        <v>29.8</v>
      </c>
      <c r="F205">
        <v>7.77</v>
      </c>
      <c r="K205" t="s">
        <v>122</v>
      </c>
      <c r="AA205" s="9"/>
    </row>
    <row r="206" spans="1:32" x14ac:dyDescent="0.35">
      <c r="A206" s="1">
        <v>43206</v>
      </c>
      <c r="B206" s="18" t="s">
        <v>115</v>
      </c>
      <c r="C206" s="2">
        <v>0.53611111111111109</v>
      </c>
      <c r="D206">
        <v>37</v>
      </c>
      <c r="E206">
        <v>30.5</v>
      </c>
      <c r="F206">
        <v>7.89</v>
      </c>
      <c r="K206" t="s">
        <v>123</v>
      </c>
      <c r="AA206" s="9"/>
    </row>
    <row r="207" spans="1:32" x14ac:dyDescent="0.35">
      <c r="A207" s="1">
        <v>43206</v>
      </c>
      <c r="B207" s="18" t="s">
        <v>115</v>
      </c>
      <c r="C207" s="2">
        <v>0.71597222222222223</v>
      </c>
      <c r="D207">
        <v>33.299999999999997</v>
      </c>
      <c r="L207">
        <v>34.5</v>
      </c>
      <c r="AA207" s="9"/>
    </row>
    <row r="208" spans="1:32" x14ac:dyDescent="0.35">
      <c r="A208" s="1">
        <v>43206</v>
      </c>
      <c r="B208" s="18" t="s">
        <v>115</v>
      </c>
      <c r="C208" s="2">
        <v>0.72361111111111109</v>
      </c>
      <c r="D208">
        <v>34.299999999999997</v>
      </c>
      <c r="E208">
        <v>28.33</v>
      </c>
      <c r="F208">
        <v>34.5</v>
      </c>
      <c r="AA208" s="9"/>
    </row>
    <row r="209" spans="1:27" x14ac:dyDescent="0.35">
      <c r="A209" s="1">
        <v>43206</v>
      </c>
      <c r="B209" s="18" t="s">
        <v>115</v>
      </c>
      <c r="C209" s="2">
        <v>0.7416666666666667</v>
      </c>
      <c r="D209">
        <v>35</v>
      </c>
      <c r="E209">
        <v>28</v>
      </c>
      <c r="I209" t="s">
        <v>124</v>
      </c>
      <c r="AA209" s="9"/>
    </row>
    <row r="210" spans="1:27" x14ac:dyDescent="0.35">
      <c r="A210" s="1">
        <v>43206</v>
      </c>
      <c r="B210" s="18" t="s">
        <v>115</v>
      </c>
      <c r="C210" s="2">
        <v>0.7583333333333333</v>
      </c>
      <c r="D210">
        <v>34</v>
      </c>
      <c r="E210">
        <v>29.99</v>
      </c>
      <c r="F210">
        <v>30.5</v>
      </c>
      <c r="AA210" s="9"/>
    </row>
    <row r="211" spans="1:27" x14ac:dyDescent="0.35">
      <c r="A211" s="1">
        <v>43206</v>
      </c>
      <c r="B211" s="18" t="s">
        <v>115</v>
      </c>
      <c r="C211" s="2">
        <v>0.93472222222222223</v>
      </c>
      <c r="D211">
        <v>34.299999999999997</v>
      </c>
      <c r="E211">
        <v>29.6</v>
      </c>
      <c r="F211">
        <v>30.5</v>
      </c>
      <c r="AA211" s="9"/>
    </row>
    <row r="212" spans="1:27" x14ac:dyDescent="0.35">
      <c r="A212" s="1">
        <v>43206</v>
      </c>
      <c r="B212" s="18" t="s">
        <v>130</v>
      </c>
      <c r="C212" s="2">
        <v>0.45208333333333334</v>
      </c>
      <c r="D212">
        <v>36</v>
      </c>
      <c r="E212">
        <v>30.1</v>
      </c>
      <c r="F212">
        <v>7.82</v>
      </c>
      <c r="K212" t="s">
        <v>136</v>
      </c>
      <c r="AA212" s="9"/>
    </row>
    <row r="213" spans="1:27" x14ac:dyDescent="0.35">
      <c r="A213" s="1">
        <v>43206</v>
      </c>
      <c r="B213" s="18" t="s">
        <v>130</v>
      </c>
      <c r="C213" s="2">
        <v>0.5395833333333333</v>
      </c>
      <c r="AA213" s="9"/>
    </row>
    <row r="214" spans="1:27" x14ac:dyDescent="0.35">
      <c r="A214" s="1">
        <v>43206</v>
      </c>
      <c r="B214" s="18" t="s">
        <v>130</v>
      </c>
      <c r="C214" s="2">
        <v>0.66041666666666665</v>
      </c>
      <c r="D214">
        <v>31.3</v>
      </c>
      <c r="L214">
        <v>35.200000000000003</v>
      </c>
      <c r="AA214" s="9"/>
    </row>
    <row r="215" spans="1:27" x14ac:dyDescent="0.35">
      <c r="A215" s="1">
        <v>43206</v>
      </c>
      <c r="B215" s="18" t="s">
        <v>130</v>
      </c>
      <c r="C215" s="2">
        <v>0.74236111111111114</v>
      </c>
      <c r="D215">
        <v>31</v>
      </c>
      <c r="E215">
        <v>30</v>
      </c>
      <c r="AA215" s="9"/>
    </row>
    <row r="216" spans="1:27" x14ac:dyDescent="0.35">
      <c r="A216" s="1">
        <v>43206</v>
      </c>
      <c r="B216" s="18" t="s">
        <v>0</v>
      </c>
      <c r="C216" s="2">
        <v>0.43888888888888888</v>
      </c>
      <c r="D216">
        <v>35.5</v>
      </c>
      <c r="E216">
        <v>30</v>
      </c>
      <c r="F216">
        <v>8.42</v>
      </c>
      <c r="N216" t="s">
        <v>146</v>
      </c>
      <c r="AA216" s="9"/>
    </row>
    <row r="217" spans="1:27" x14ac:dyDescent="0.35">
      <c r="A217" s="1">
        <v>43206</v>
      </c>
      <c r="B217" s="18" t="s">
        <v>0</v>
      </c>
      <c r="C217" s="2">
        <v>0.57708333333333328</v>
      </c>
      <c r="D217" s="15">
        <v>32</v>
      </c>
      <c r="E217">
        <v>35</v>
      </c>
      <c r="F217">
        <v>35</v>
      </c>
      <c r="G217">
        <v>32</v>
      </c>
      <c r="I217" t="s">
        <v>170</v>
      </c>
      <c r="J217">
        <v>31.9</v>
      </c>
      <c r="K217">
        <v>33.1</v>
      </c>
      <c r="L217">
        <v>35</v>
      </c>
      <c r="M217">
        <v>31</v>
      </c>
      <c r="P217" t="s">
        <v>171</v>
      </c>
      <c r="R217" t="s">
        <v>172</v>
      </c>
      <c r="AA217" s="9"/>
    </row>
    <row r="218" spans="1:27" x14ac:dyDescent="0.35">
      <c r="A218" s="1">
        <v>43206</v>
      </c>
      <c r="B218" s="18" t="s">
        <v>0</v>
      </c>
      <c r="C218" s="2">
        <v>0.63055555555555554</v>
      </c>
      <c r="D218">
        <v>32.1</v>
      </c>
      <c r="E218">
        <v>32.799999999999997</v>
      </c>
      <c r="G218" t="s">
        <v>173</v>
      </c>
      <c r="K218" t="s">
        <v>174</v>
      </c>
      <c r="L218">
        <v>32.9</v>
      </c>
      <c r="O218" t="s">
        <v>82</v>
      </c>
      <c r="AA218" s="9"/>
    </row>
    <row r="219" spans="1:27" x14ac:dyDescent="0.35">
      <c r="A219" s="1">
        <v>43206</v>
      </c>
      <c r="B219" s="18" t="s">
        <v>0</v>
      </c>
      <c r="C219" s="2">
        <v>0.72986111111111107</v>
      </c>
      <c r="D219">
        <v>33</v>
      </c>
      <c r="E219" t="s">
        <v>107</v>
      </c>
      <c r="L219" t="s">
        <v>107</v>
      </c>
      <c r="AA219" s="9"/>
    </row>
    <row r="220" spans="1:27" x14ac:dyDescent="0.35">
      <c r="A220" s="29">
        <v>43206</v>
      </c>
      <c r="B220" s="18" t="s">
        <v>0</v>
      </c>
      <c r="C220" s="2">
        <v>0.74305555555555547</v>
      </c>
      <c r="D220">
        <v>33.5</v>
      </c>
      <c r="E220">
        <v>29</v>
      </c>
      <c r="AA220" s="9"/>
    </row>
    <row r="221" spans="1:27" x14ac:dyDescent="0.35">
      <c r="A221" s="1">
        <v>43206</v>
      </c>
      <c r="B221" s="18" t="s">
        <v>0</v>
      </c>
      <c r="C221" s="2">
        <v>0.75486111111111109</v>
      </c>
      <c r="D221">
        <v>32</v>
      </c>
      <c r="E221">
        <v>30</v>
      </c>
      <c r="AA221" s="9"/>
    </row>
    <row r="222" spans="1:27" x14ac:dyDescent="0.35">
      <c r="A222" s="1">
        <v>43206</v>
      </c>
      <c r="B222" s="18" t="s">
        <v>0</v>
      </c>
      <c r="C222" s="2">
        <v>0.76736111111111116</v>
      </c>
      <c r="D222">
        <v>34.4</v>
      </c>
      <c r="E222">
        <v>28.68</v>
      </c>
      <c r="F222">
        <v>30</v>
      </c>
      <c r="AA222" s="9"/>
    </row>
    <row r="223" spans="1:27" x14ac:dyDescent="0.35">
      <c r="A223" s="1">
        <v>43206</v>
      </c>
      <c r="B223" s="18" t="s">
        <v>0</v>
      </c>
      <c r="C223" s="2">
        <v>0.77569444444444446</v>
      </c>
      <c r="D223">
        <v>33.799999999999997</v>
      </c>
      <c r="E223">
        <v>29.89</v>
      </c>
      <c r="F223">
        <v>30.5</v>
      </c>
      <c r="AA223" s="9"/>
    </row>
    <row r="224" spans="1:27" x14ac:dyDescent="0.35">
      <c r="A224" s="1">
        <v>43206</v>
      </c>
      <c r="B224" s="18" t="s">
        <v>0</v>
      </c>
      <c r="C224" s="2">
        <v>0.77638888888888891</v>
      </c>
      <c r="D224">
        <v>34.700000000000003</v>
      </c>
      <c r="E224">
        <v>28.89</v>
      </c>
      <c r="F224">
        <v>30</v>
      </c>
      <c r="AA224" s="9"/>
    </row>
    <row r="225" spans="1:27" x14ac:dyDescent="0.35">
      <c r="A225" s="1">
        <v>43206</v>
      </c>
      <c r="B225" s="18" t="s">
        <v>0</v>
      </c>
      <c r="C225" s="30">
        <v>0.9145833333333333</v>
      </c>
      <c r="D225">
        <v>34.6</v>
      </c>
      <c r="E225">
        <v>29.16</v>
      </c>
      <c r="F225">
        <v>30</v>
      </c>
      <c r="AA225" s="9"/>
    </row>
    <row r="226" spans="1:27" x14ac:dyDescent="0.35">
      <c r="A226" s="1">
        <v>43206</v>
      </c>
      <c r="B226" s="18" t="s">
        <v>0</v>
      </c>
      <c r="C226" s="2">
        <v>0.94791666666666663</v>
      </c>
      <c r="D226">
        <v>34.4</v>
      </c>
      <c r="E226">
        <v>29.45</v>
      </c>
      <c r="F226">
        <v>30</v>
      </c>
      <c r="AA226" s="9"/>
    </row>
    <row r="227" spans="1:27" x14ac:dyDescent="0.35">
      <c r="A227" s="1">
        <v>43206</v>
      </c>
      <c r="B227" s="18" t="s">
        <v>102</v>
      </c>
      <c r="C227" s="2">
        <v>0.52986111111111112</v>
      </c>
      <c r="E227">
        <v>31.1</v>
      </c>
      <c r="AA227" s="9"/>
    </row>
    <row r="228" spans="1:27" x14ac:dyDescent="0.35">
      <c r="A228" s="1">
        <v>43206</v>
      </c>
      <c r="B228" s="18" t="s">
        <v>105</v>
      </c>
      <c r="C228" s="2">
        <v>0.53125</v>
      </c>
      <c r="E228">
        <v>31</v>
      </c>
      <c r="AA228" s="9"/>
    </row>
    <row r="229" spans="1:27" x14ac:dyDescent="0.35">
      <c r="A229" s="1">
        <v>43206</v>
      </c>
      <c r="B229" s="18" t="s">
        <v>108</v>
      </c>
      <c r="C229" s="2">
        <v>0.53402777777777777</v>
      </c>
      <c r="E229">
        <v>31.1</v>
      </c>
      <c r="AA229" s="9"/>
    </row>
    <row r="230" spans="1:27" x14ac:dyDescent="0.35">
      <c r="A230" s="1">
        <v>43207</v>
      </c>
      <c r="B230" s="18" t="s">
        <v>115</v>
      </c>
      <c r="C230" s="2">
        <v>0.32569444444444445</v>
      </c>
      <c r="D230">
        <v>35</v>
      </c>
      <c r="E230">
        <v>29.36</v>
      </c>
      <c r="F230">
        <v>30.5</v>
      </c>
      <c r="AA230" s="9"/>
    </row>
    <row r="231" spans="1:27" x14ac:dyDescent="0.35">
      <c r="A231" s="1">
        <v>43207</v>
      </c>
      <c r="B231" s="18" t="s">
        <v>115</v>
      </c>
      <c r="C231" s="2">
        <v>0.32569444444444445</v>
      </c>
      <c r="D231">
        <v>36.299999999999997</v>
      </c>
      <c r="E231">
        <v>28.55</v>
      </c>
      <c r="F231">
        <v>30</v>
      </c>
      <c r="K231" t="s">
        <v>125</v>
      </c>
      <c r="AA231" s="9"/>
    </row>
    <row r="232" spans="1:27" x14ac:dyDescent="0.35">
      <c r="A232" s="1">
        <v>43207</v>
      </c>
      <c r="B232" s="18" t="s">
        <v>115</v>
      </c>
      <c r="C232" s="2">
        <v>0.33749999999999997</v>
      </c>
      <c r="D232">
        <v>35.4</v>
      </c>
      <c r="E232">
        <v>29.18</v>
      </c>
      <c r="F232">
        <v>8.0399999999999991</v>
      </c>
      <c r="P232">
        <v>595</v>
      </c>
      <c r="Q232">
        <v>658</v>
      </c>
      <c r="R232">
        <v>568</v>
      </c>
      <c r="S232">
        <v>682</v>
      </c>
      <c r="T232">
        <v>728</v>
      </c>
      <c r="U232">
        <v>669</v>
      </c>
      <c r="V232">
        <v>696</v>
      </c>
      <c r="W232">
        <v>574</v>
      </c>
      <c r="X232">
        <v>699</v>
      </c>
      <c r="Y232">
        <v>773</v>
      </c>
      <c r="Z232">
        <f>AVERAGE(P232:Y232)</f>
        <v>664.2</v>
      </c>
      <c r="AA232" s="9"/>
    </row>
    <row r="233" spans="1:27" x14ac:dyDescent="0.35">
      <c r="A233" s="1">
        <v>43207</v>
      </c>
      <c r="B233" s="18" t="s">
        <v>115</v>
      </c>
      <c r="C233" s="2">
        <v>0.72291666666666676</v>
      </c>
      <c r="D233">
        <v>35.299999999999997</v>
      </c>
      <c r="E233">
        <v>29.18</v>
      </c>
      <c r="F233">
        <v>7.76</v>
      </c>
      <c r="AA233" s="9"/>
    </row>
    <row r="234" spans="1:27" x14ac:dyDescent="0.35">
      <c r="A234" s="1">
        <v>43207</v>
      </c>
      <c r="B234" s="18" t="s">
        <v>130</v>
      </c>
      <c r="C234" s="2">
        <v>0.3298611111111111</v>
      </c>
      <c r="D234">
        <v>31</v>
      </c>
      <c r="E234">
        <v>29.56</v>
      </c>
      <c r="F234">
        <v>30.5</v>
      </c>
      <c r="AA234" s="9"/>
    </row>
    <row r="235" spans="1:27" x14ac:dyDescent="0.35">
      <c r="A235" s="1">
        <v>43207</v>
      </c>
      <c r="B235" s="18" t="s">
        <v>130</v>
      </c>
      <c r="C235" s="2">
        <v>0.3298611111111111</v>
      </c>
      <c r="D235">
        <v>32.4</v>
      </c>
      <c r="E235">
        <v>28.74</v>
      </c>
      <c r="F235">
        <v>30</v>
      </c>
      <c r="AA235" s="9"/>
    </row>
    <row r="236" spans="1:27" x14ac:dyDescent="0.35">
      <c r="A236" s="1">
        <v>43207</v>
      </c>
      <c r="B236" s="18" t="s">
        <v>130</v>
      </c>
      <c r="C236" s="2">
        <v>0.34236111111111112</v>
      </c>
      <c r="D236">
        <v>32.6</v>
      </c>
      <c r="E236">
        <v>29.1</v>
      </c>
      <c r="F236">
        <v>8.01</v>
      </c>
      <c r="AA236" s="9"/>
    </row>
    <row r="237" spans="1:27" x14ac:dyDescent="0.35">
      <c r="A237" s="1">
        <v>43207</v>
      </c>
      <c r="B237" s="18" t="s">
        <v>0</v>
      </c>
      <c r="C237" s="2">
        <v>0.31805555555555554</v>
      </c>
      <c r="D237">
        <v>35.200000000000003</v>
      </c>
      <c r="E237">
        <v>29.41</v>
      </c>
      <c r="F237">
        <v>30</v>
      </c>
      <c r="AA237" s="9"/>
    </row>
    <row r="238" spans="1:27" x14ac:dyDescent="0.35">
      <c r="A238" s="1">
        <v>43207</v>
      </c>
      <c r="B238" s="18" t="s">
        <v>0</v>
      </c>
      <c r="C238" s="2">
        <v>0.33263888888888887</v>
      </c>
      <c r="D238">
        <v>35.5</v>
      </c>
      <c r="E238">
        <v>29.18</v>
      </c>
      <c r="F238">
        <v>8.41</v>
      </c>
      <c r="AA238" s="9"/>
    </row>
    <row r="239" spans="1:27" x14ac:dyDescent="0.35">
      <c r="A239" s="1">
        <v>43207</v>
      </c>
      <c r="B239" s="18" t="s">
        <v>0</v>
      </c>
      <c r="C239" s="2">
        <v>0.72083333333333333</v>
      </c>
      <c r="D239">
        <v>35.1</v>
      </c>
      <c r="E239">
        <v>29.01</v>
      </c>
      <c r="F239">
        <v>8.43</v>
      </c>
      <c r="N239" t="s">
        <v>146</v>
      </c>
      <c r="AA239" s="9"/>
    </row>
    <row r="240" spans="1:27" x14ac:dyDescent="0.35">
      <c r="A240" s="1">
        <v>43208</v>
      </c>
      <c r="B240" s="18" t="s">
        <v>95</v>
      </c>
      <c r="C240" s="2">
        <v>0.39305555555555555</v>
      </c>
      <c r="D240">
        <v>32.299999999999997</v>
      </c>
      <c r="AA240" s="9"/>
    </row>
    <row r="241" spans="1:27" x14ac:dyDescent="0.35">
      <c r="A241" s="1">
        <v>43208</v>
      </c>
      <c r="B241" s="18" t="s">
        <v>95</v>
      </c>
      <c r="C241" s="2">
        <v>0.40208333333333335</v>
      </c>
      <c r="D241">
        <v>32</v>
      </c>
      <c r="AA241" s="9"/>
    </row>
    <row r="242" spans="1:27" x14ac:dyDescent="0.35">
      <c r="A242" s="1">
        <v>43208</v>
      </c>
      <c r="B242" s="18" t="s">
        <v>115</v>
      </c>
      <c r="C242" s="2">
        <v>0.3354166666666667</v>
      </c>
      <c r="D242">
        <v>36.4</v>
      </c>
      <c r="E242">
        <v>29.18</v>
      </c>
      <c r="F242">
        <v>7.97</v>
      </c>
      <c r="K242" t="s">
        <v>126</v>
      </c>
      <c r="AA242" s="9"/>
    </row>
    <row r="243" spans="1:27" x14ac:dyDescent="0.35">
      <c r="A243" s="1">
        <v>43208</v>
      </c>
      <c r="B243" s="18" t="s">
        <v>115</v>
      </c>
      <c r="C243" s="2">
        <v>0.38958333333333334</v>
      </c>
      <c r="D243">
        <v>35.299999999999997</v>
      </c>
      <c r="E243">
        <v>30.19</v>
      </c>
      <c r="F243">
        <v>8</v>
      </c>
      <c r="AA243" s="9"/>
    </row>
    <row r="244" spans="1:27" x14ac:dyDescent="0.35">
      <c r="A244" s="1">
        <v>43208</v>
      </c>
      <c r="B244" s="18" t="s">
        <v>127</v>
      </c>
      <c r="C244" s="2">
        <v>0.56944444444444442</v>
      </c>
      <c r="D244">
        <v>35.4</v>
      </c>
      <c r="E244">
        <v>30.37</v>
      </c>
      <c r="K244" t="s">
        <v>128</v>
      </c>
      <c r="AA244" s="9"/>
    </row>
    <row r="245" spans="1:27" x14ac:dyDescent="0.35">
      <c r="A245" s="1">
        <v>43208</v>
      </c>
      <c r="B245" s="18" t="s">
        <v>127</v>
      </c>
      <c r="C245" s="2">
        <v>0.59097222222222223</v>
      </c>
      <c r="D245">
        <v>35.6</v>
      </c>
      <c r="E245">
        <v>30.18</v>
      </c>
      <c r="F245">
        <v>8.01</v>
      </c>
      <c r="AA245" s="9"/>
    </row>
    <row r="246" spans="1:27" x14ac:dyDescent="0.35">
      <c r="A246" s="1">
        <v>43208</v>
      </c>
      <c r="B246" s="18" t="s">
        <v>130</v>
      </c>
      <c r="C246" s="2">
        <v>0.33958333333333335</v>
      </c>
      <c r="D246">
        <v>35.299999999999997</v>
      </c>
      <c r="E246">
        <v>29.18</v>
      </c>
      <c r="F246">
        <v>7.94</v>
      </c>
      <c r="AA246" s="9"/>
    </row>
    <row r="247" spans="1:27" x14ac:dyDescent="0.35">
      <c r="A247" s="1">
        <v>43208</v>
      </c>
      <c r="B247" s="18" t="s">
        <v>137</v>
      </c>
      <c r="C247" s="2">
        <v>0.57222222222222219</v>
      </c>
      <c r="D247">
        <v>35.4</v>
      </c>
      <c r="E247">
        <v>26.28</v>
      </c>
      <c r="F247">
        <v>8.1300000000000008</v>
      </c>
      <c r="AA247" s="9"/>
    </row>
    <row r="248" spans="1:27" x14ac:dyDescent="0.35">
      <c r="A248" s="1">
        <v>43208</v>
      </c>
      <c r="B248" s="18" t="s">
        <v>0</v>
      </c>
      <c r="C248" s="2">
        <v>0.32777777777777778</v>
      </c>
      <c r="D248">
        <v>37.1</v>
      </c>
      <c r="E248">
        <v>29.18</v>
      </c>
      <c r="F248">
        <v>8.4499999999999993</v>
      </c>
      <c r="K248" t="s">
        <v>175</v>
      </c>
      <c r="N248" t="s">
        <v>146</v>
      </c>
      <c r="AA248" s="9"/>
    </row>
    <row r="249" spans="1:27" x14ac:dyDescent="0.35">
      <c r="A249" s="1">
        <v>43208</v>
      </c>
      <c r="B249" s="18" t="s">
        <v>0</v>
      </c>
      <c r="C249" s="2">
        <v>0.37013888888888885</v>
      </c>
      <c r="D249">
        <v>35.4</v>
      </c>
      <c r="E249">
        <v>29.18</v>
      </c>
      <c r="F249">
        <v>8.44</v>
      </c>
      <c r="P249" t="s">
        <v>139</v>
      </c>
      <c r="AA249" s="9"/>
    </row>
    <row r="250" spans="1:27" x14ac:dyDescent="0.35">
      <c r="A250" s="1">
        <v>43208</v>
      </c>
      <c r="B250" s="18" t="s">
        <v>0</v>
      </c>
      <c r="C250" s="2">
        <v>0.56041666666666667</v>
      </c>
      <c r="D250">
        <v>35.700000000000003</v>
      </c>
      <c r="E250">
        <v>30.19</v>
      </c>
      <c r="F250">
        <v>8.5</v>
      </c>
      <c r="K250" t="s">
        <v>176</v>
      </c>
      <c r="AA250" s="9"/>
    </row>
    <row r="251" spans="1:27" x14ac:dyDescent="0.35">
      <c r="A251" s="1">
        <v>43208</v>
      </c>
      <c r="B251" s="18" t="s">
        <v>0</v>
      </c>
      <c r="C251" s="2">
        <v>0.58333333333333337</v>
      </c>
      <c r="D251">
        <v>35.6</v>
      </c>
      <c r="E251">
        <v>30.18</v>
      </c>
      <c r="F251">
        <v>8.52</v>
      </c>
      <c r="AA251" s="9"/>
    </row>
    <row r="252" spans="1:27" x14ac:dyDescent="0.35">
      <c r="A252" s="1">
        <v>43208</v>
      </c>
      <c r="B252" s="18" t="s">
        <v>102</v>
      </c>
      <c r="C252" s="2">
        <v>0.39305555555555555</v>
      </c>
      <c r="D252">
        <v>32</v>
      </c>
      <c r="AA252" s="9"/>
    </row>
    <row r="253" spans="1:27" x14ac:dyDescent="0.35">
      <c r="A253" s="1">
        <v>43208</v>
      </c>
      <c r="B253" s="18" t="s">
        <v>102</v>
      </c>
      <c r="C253" s="2">
        <v>0.40486111111111112</v>
      </c>
      <c r="D253">
        <v>32</v>
      </c>
      <c r="AA253" s="9"/>
    </row>
    <row r="254" spans="1:27" x14ac:dyDescent="0.35">
      <c r="A254" s="1">
        <v>43208</v>
      </c>
      <c r="B254" s="18" t="s">
        <v>105</v>
      </c>
      <c r="C254" s="2">
        <v>0.39513888888888887</v>
      </c>
      <c r="D254">
        <v>32.200000000000003</v>
      </c>
      <c r="AA254" s="9"/>
    </row>
    <row r="255" spans="1:27" x14ac:dyDescent="0.35">
      <c r="A255" s="1">
        <v>43208</v>
      </c>
      <c r="B255" s="18" t="s">
        <v>105</v>
      </c>
      <c r="C255" s="2">
        <v>0.40347222222222223</v>
      </c>
      <c r="D255">
        <v>32</v>
      </c>
      <c r="AA255" s="9"/>
    </row>
    <row r="256" spans="1:27" x14ac:dyDescent="0.35">
      <c r="A256" s="1">
        <v>43208</v>
      </c>
      <c r="B256" s="18" t="s">
        <v>108</v>
      </c>
      <c r="C256" s="2">
        <v>0.39930555555555558</v>
      </c>
      <c r="D256">
        <v>31.7</v>
      </c>
      <c r="AA256" s="9"/>
    </row>
    <row r="257" spans="1:27" x14ac:dyDescent="0.35">
      <c r="A257" s="1">
        <v>43208</v>
      </c>
      <c r="B257" s="18" t="s">
        <v>108</v>
      </c>
      <c r="C257" s="2">
        <v>0.4055555555555555</v>
      </c>
      <c r="D257">
        <v>32</v>
      </c>
      <c r="AA257" s="9"/>
    </row>
    <row r="258" spans="1:27" x14ac:dyDescent="0.35">
      <c r="A258" s="1">
        <v>43209</v>
      </c>
      <c r="B258" s="18" t="s">
        <v>127</v>
      </c>
      <c r="C258" s="2">
        <v>0.33194444444444443</v>
      </c>
      <c r="D258">
        <v>35.799999999999997</v>
      </c>
      <c r="E258">
        <v>30.18</v>
      </c>
      <c r="F258">
        <v>7.96</v>
      </c>
      <c r="AA258" s="9"/>
    </row>
    <row r="259" spans="1:27" x14ac:dyDescent="0.35">
      <c r="A259" s="1">
        <v>43209</v>
      </c>
      <c r="B259" s="18" t="s">
        <v>127</v>
      </c>
      <c r="C259" s="2">
        <v>0.35972222222222222</v>
      </c>
      <c r="D259">
        <v>35.799999999999997</v>
      </c>
      <c r="E259">
        <v>30.17</v>
      </c>
      <c r="F259">
        <v>7.96</v>
      </c>
      <c r="P259">
        <v>574</v>
      </c>
      <c r="Q259">
        <v>655</v>
      </c>
      <c r="R259">
        <v>612</v>
      </c>
      <c r="S259">
        <v>708</v>
      </c>
      <c r="T259">
        <v>788</v>
      </c>
      <c r="U259">
        <v>655</v>
      </c>
      <c r="V259">
        <v>678</v>
      </c>
      <c r="W259">
        <v>595</v>
      </c>
      <c r="X259">
        <v>680</v>
      </c>
      <c r="Y259">
        <v>720</v>
      </c>
      <c r="Z259">
        <f>AVERAGE(P259:Y259)</f>
        <v>666.5</v>
      </c>
      <c r="AA259" s="9" t="s">
        <v>129</v>
      </c>
    </row>
    <row r="260" spans="1:27" x14ac:dyDescent="0.35">
      <c r="A260" s="1">
        <v>43209</v>
      </c>
      <c r="B260" s="18" t="s">
        <v>127</v>
      </c>
      <c r="C260" s="2">
        <v>0.38611111111111113</v>
      </c>
      <c r="D260">
        <v>34.5</v>
      </c>
      <c r="E260">
        <v>30.18</v>
      </c>
      <c r="AA260" s="9"/>
    </row>
    <row r="261" spans="1:27" x14ac:dyDescent="0.35">
      <c r="A261" s="1">
        <v>43209</v>
      </c>
      <c r="B261" s="18" t="s">
        <v>127</v>
      </c>
      <c r="C261" s="2">
        <v>0.46736111111111112</v>
      </c>
      <c r="D261">
        <v>35.1</v>
      </c>
      <c r="E261">
        <v>30.18</v>
      </c>
      <c r="F261">
        <v>8.09</v>
      </c>
      <c r="AA261" s="9"/>
    </row>
    <row r="262" spans="1:27" x14ac:dyDescent="0.35">
      <c r="A262" s="1">
        <v>43209</v>
      </c>
      <c r="B262" s="18" t="s">
        <v>0</v>
      </c>
      <c r="C262" s="2">
        <v>0.31805555555555554</v>
      </c>
      <c r="D262">
        <v>35.9</v>
      </c>
      <c r="E262">
        <v>30.18</v>
      </c>
      <c r="F262">
        <v>8.41</v>
      </c>
      <c r="AA262" s="9"/>
    </row>
    <row r="263" spans="1:27" x14ac:dyDescent="0.35">
      <c r="A263" s="1">
        <v>43209</v>
      </c>
      <c r="B263" s="18" t="s">
        <v>0</v>
      </c>
      <c r="C263" s="2">
        <v>0.35833333333333334</v>
      </c>
      <c r="D263">
        <v>35</v>
      </c>
      <c r="E263">
        <v>30.17</v>
      </c>
      <c r="F263">
        <v>8.48</v>
      </c>
      <c r="K263" t="s">
        <v>82</v>
      </c>
      <c r="L263" t="s">
        <v>177</v>
      </c>
      <c r="AA263" s="9"/>
    </row>
    <row r="264" spans="1:27" x14ac:dyDescent="0.35">
      <c r="A264" s="1">
        <v>43210</v>
      </c>
      <c r="B264" s="18" t="s">
        <v>127</v>
      </c>
      <c r="C264" s="2">
        <v>0.35486111111111113</v>
      </c>
      <c r="D264">
        <v>36.299999999999997</v>
      </c>
      <c r="E264">
        <v>30.18</v>
      </c>
      <c r="AA264" s="9"/>
    </row>
    <row r="265" spans="1:27" x14ac:dyDescent="0.35">
      <c r="A265" s="1">
        <v>43210</v>
      </c>
      <c r="B265" s="18" t="s">
        <v>127</v>
      </c>
      <c r="C265" s="2">
        <v>0.38263888888888892</v>
      </c>
      <c r="D265">
        <v>35.4</v>
      </c>
      <c r="E265">
        <v>30.71</v>
      </c>
      <c r="AA265" s="9"/>
    </row>
    <row r="266" spans="1:27" x14ac:dyDescent="0.35">
      <c r="A266" s="1">
        <v>43210</v>
      </c>
      <c r="B266" s="18" t="s">
        <v>127</v>
      </c>
      <c r="C266" s="2">
        <v>0.41388888888888892</v>
      </c>
      <c r="D266">
        <v>33.9</v>
      </c>
      <c r="E266">
        <v>31</v>
      </c>
      <c r="F266">
        <v>7.77</v>
      </c>
      <c r="AA266" s="9"/>
    </row>
    <row r="267" spans="1:27" x14ac:dyDescent="0.35">
      <c r="A267" s="1">
        <v>43210</v>
      </c>
      <c r="B267" s="18" t="s">
        <v>127</v>
      </c>
      <c r="C267" s="2">
        <v>0.68194444444444446</v>
      </c>
      <c r="D267">
        <v>34.4</v>
      </c>
      <c r="E267">
        <v>30.18</v>
      </c>
      <c r="F267">
        <v>7.83</v>
      </c>
      <c r="AA267" s="9"/>
    </row>
    <row r="268" spans="1:27" x14ac:dyDescent="0.35">
      <c r="A268" s="1">
        <v>43210</v>
      </c>
      <c r="B268" s="18" t="s">
        <v>0</v>
      </c>
      <c r="C268" s="2">
        <v>0.3444444444444445</v>
      </c>
      <c r="D268">
        <v>35.9</v>
      </c>
      <c r="E268">
        <v>30.18</v>
      </c>
      <c r="AA268" s="9"/>
    </row>
    <row r="269" spans="1:27" x14ac:dyDescent="0.35">
      <c r="A269" s="1">
        <v>43210</v>
      </c>
      <c r="B269" s="18" t="s">
        <v>0</v>
      </c>
      <c r="C269" s="2">
        <v>0.37986111111111115</v>
      </c>
      <c r="D269">
        <v>34.799999999999997</v>
      </c>
      <c r="E269">
        <v>30.18</v>
      </c>
      <c r="F269">
        <v>8.41</v>
      </c>
      <c r="G269" t="s">
        <v>178</v>
      </c>
      <c r="N269" t="s">
        <v>179</v>
      </c>
      <c r="AA269" s="9"/>
    </row>
    <row r="270" spans="1:27" x14ac:dyDescent="0.35">
      <c r="A270" s="1">
        <v>43210</v>
      </c>
      <c r="B270" s="18" t="s">
        <v>0</v>
      </c>
      <c r="C270" s="2">
        <v>0.3840277777777778</v>
      </c>
      <c r="D270">
        <v>34.9</v>
      </c>
      <c r="E270">
        <v>30.71</v>
      </c>
      <c r="F270">
        <v>8.44</v>
      </c>
      <c r="AA270" s="9"/>
    </row>
    <row r="271" spans="1:27" x14ac:dyDescent="0.35">
      <c r="A271" s="1">
        <v>43210</v>
      </c>
      <c r="B271" s="18" t="s">
        <v>0</v>
      </c>
      <c r="C271" s="2">
        <v>0.4069444444444445</v>
      </c>
      <c r="D271">
        <v>34.4</v>
      </c>
      <c r="E271">
        <v>30.7</v>
      </c>
      <c r="F271">
        <v>8.42</v>
      </c>
      <c r="AA271" s="9"/>
    </row>
    <row r="272" spans="1:27" x14ac:dyDescent="0.35">
      <c r="A272" s="1">
        <v>43210</v>
      </c>
      <c r="B272" s="18" t="s">
        <v>0</v>
      </c>
      <c r="C272" s="2">
        <v>0.68611111111111101</v>
      </c>
      <c r="D272">
        <v>35.4</v>
      </c>
      <c r="E272">
        <v>30.18</v>
      </c>
      <c r="F272">
        <v>8.4</v>
      </c>
      <c r="N272" t="s">
        <v>180</v>
      </c>
      <c r="O272" t="s">
        <v>151</v>
      </c>
      <c r="AA272" s="9"/>
    </row>
    <row r="273" spans="1:32" x14ac:dyDescent="0.35">
      <c r="A273" s="1">
        <v>43211</v>
      </c>
      <c r="B273" s="18" t="s">
        <v>127</v>
      </c>
      <c r="C273" s="2">
        <v>0.33611111111111108</v>
      </c>
      <c r="D273">
        <v>34.9</v>
      </c>
      <c r="E273">
        <v>30.54</v>
      </c>
      <c r="F273">
        <v>7.95</v>
      </c>
      <c r="AA273" s="9"/>
    </row>
    <row r="274" spans="1:32" x14ac:dyDescent="0.35">
      <c r="A274" s="1">
        <v>43211</v>
      </c>
      <c r="B274" s="18" t="s">
        <v>127</v>
      </c>
      <c r="C274" s="2">
        <v>0.35416666666666669</v>
      </c>
      <c r="D274">
        <v>34.799999999999997</v>
      </c>
      <c r="E274">
        <v>30.61</v>
      </c>
      <c r="F274">
        <v>7.95</v>
      </c>
      <c r="AA274" s="9"/>
    </row>
    <row r="275" spans="1:32" x14ac:dyDescent="0.35">
      <c r="A275" s="1">
        <v>43211</v>
      </c>
      <c r="B275" s="18" t="s">
        <v>0</v>
      </c>
      <c r="C275" s="2">
        <v>0.3215277777777778</v>
      </c>
      <c r="D275">
        <v>36.1</v>
      </c>
      <c r="E275">
        <v>30.18</v>
      </c>
      <c r="F275">
        <v>8.33</v>
      </c>
      <c r="AA275" s="9"/>
    </row>
    <row r="276" spans="1:32" x14ac:dyDescent="0.35">
      <c r="A276" s="1">
        <v>43211</v>
      </c>
      <c r="B276" s="18" t="s">
        <v>0</v>
      </c>
      <c r="C276" s="2">
        <v>0.3444444444444445</v>
      </c>
      <c r="D276">
        <v>34.5</v>
      </c>
      <c r="E276">
        <v>30.54</v>
      </c>
      <c r="F276">
        <v>8.33</v>
      </c>
      <c r="N276" t="s">
        <v>155</v>
      </c>
      <c r="AA276" s="9"/>
    </row>
    <row r="277" spans="1:32" x14ac:dyDescent="0.35">
      <c r="A277" s="1">
        <v>43211</v>
      </c>
      <c r="B277" s="18" t="s">
        <v>0</v>
      </c>
      <c r="C277" s="2">
        <v>0.35902777777777778</v>
      </c>
      <c r="D277">
        <v>34.799999999999997</v>
      </c>
      <c r="E277">
        <v>30.63</v>
      </c>
      <c r="F277">
        <v>8.33</v>
      </c>
      <c r="P277">
        <v>578</v>
      </c>
      <c r="Q277">
        <v>660</v>
      </c>
      <c r="R277">
        <v>574</v>
      </c>
      <c r="S277">
        <v>635</v>
      </c>
      <c r="T277">
        <v>793</v>
      </c>
      <c r="U277">
        <v>603</v>
      </c>
      <c r="V277">
        <v>720</v>
      </c>
      <c r="W277">
        <v>618</v>
      </c>
      <c r="X277">
        <v>674</v>
      </c>
      <c r="Y277">
        <v>795</v>
      </c>
      <c r="Z277">
        <f>AVERAGE(P277:Y277)</f>
        <v>665</v>
      </c>
      <c r="AA277" s="9" t="s">
        <v>119</v>
      </c>
    </row>
    <row r="278" spans="1:32" x14ac:dyDescent="0.35">
      <c r="A278" s="1">
        <v>43212</v>
      </c>
      <c r="B278" s="18" t="s">
        <v>127</v>
      </c>
      <c r="C278" s="2">
        <v>0.63194444444444442</v>
      </c>
      <c r="D278">
        <v>35.1</v>
      </c>
      <c r="E278">
        <v>33</v>
      </c>
      <c r="F278">
        <v>7.96</v>
      </c>
      <c r="J278">
        <v>34</v>
      </c>
      <c r="K278">
        <v>33</v>
      </c>
      <c r="L278">
        <v>32</v>
      </c>
      <c r="AA278" s="9"/>
    </row>
    <row r="279" spans="1:32" x14ac:dyDescent="0.35">
      <c r="A279" s="1">
        <v>43212</v>
      </c>
      <c r="B279" s="18" t="s">
        <v>127</v>
      </c>
      <c r="C279" s="2">
        <v>0.70138888888888884</v>
      </c>
      <c r="D279">
        <v>34.700000000000003</v>
      </c>
      <c r="E279">
        <v>32.17</v>
      </c>
      <c r="F279">
        <v>8.01</v>
      </c>
      <c r="AA279" s="9"/>
    </row>
    <row r="280" spans="1:32" x14ac:dyDescent="0.35">
      <c r="A280" s="1">
        <v>43212</v>
      </c>
      <c r="B280" s="18" t="s">
        <v>0</v>
      </c>
      <c r="C280" s="2">
        <v>0.62152777777777779</v>
      </c>
      <c r="D280">
        <v>36.700000000000003</v>
      </c>
      <c r="E280">
        <v>32.5</v>
      </c>
      <c r="F280">
        <v>8.3800000000000008</v>
      </c>
      <c r="N280" t="s">
        <v>91</v>
      </c>
      <c r="AA280" s="9"/>
    </row>
    <row r="281" spans="1:32" x14ac:dyDescent="0.35">
      <c r="A281" s="1">
        <v>43212</v>
      </c>
      <c r="B281" s="18" t="s">
        <v>0</v>
      </c>
      <c r="C281" s="2">
        <v>0.63958333333333328</v>
      </c>
      <c r="D281">
        <v>34.4</v>
      </c>
      <c r="E281">
        <v>32.4</v>
      </c>
      <c r="F281">
        <v>8.4499999999999993</v>
      </c>
      <c r="J281">
        <v>34.4</v>
      </c>
      <c r="K281">
        <v>35.1</v>
      </c>
      <c r="L281">
        <v>37</v>
      </c>
      <c r="AA281" s="9"/>
    </row>
    <row r="282" spans="1:32" x14ac:dyDescent="0.35">
      <c r="A282" s="1">
        <v>43212</v>
      </c>
      <c r="B282" s="18" t="s">
        <v>0</v>
      </c>
      <c r="C282" s="2">
        <v>0.67638888888888893</v>
      </c>
      <c r="D282">
        <v>34</v>
      </c>
      <c r="E282">
        <v>32.020000000000003</v>
      </c>
      <c r="F282">
        <v>8.4499999999999993</v>
      </c>
      <c r="AA282" s="9"/>
    </row>
    <row r="283" spans="1:32" x14ac:dyDescent="0.35">
      <c r="A283" s="1">
        <v>43212</v>
      </c>
      <c r="B283" s="18" t="s">
        <v>0</v>
      </c>
      <c r="C283" s="2">
        <v>0.68819444444444444</v>
      </c>
      <c r="D283">
        <v>34.1</v>
      </c>
      <c r="E283">
        <v>32.03</v>
      </c>
      <c r="AA283" s="9"/>
    </row>
    <row r="284" spans="1:32" x14ac:dyDescent="0.35">
      <c r="A284" s="1">
        <v>43212</v>
      </c>
      <c r="B284" s="18" t="s">
        <v>0</v>
      </c>
      <c r="C284" s="2">
        <v>0.70000000000000007</v>
      </c>
      <c r="D284">
        <v>34.200000000000003</v>
      </c>
      <c r="E284">
        <v>32</v>
      </c>
      <c r="AA284" s="9"/>
      <c r="AB284" t="s">
        <v>7</v>
      </c>
      <c r="AC284" t="s">
        <v>7</v>
      </c>
      <c r="AD284" t="s">
        <v>181</v>
      </c>
      <c r="AE284" t="s">
        <v>182</v>
      </c>
      <c r="AF284" t="s">
        <v>183</v>
      </c>
    </row>
    <row r="285" spans="1:32" x14ac:dyDescent="0.35">
      <c r="A285" s="1">
        <v>43213</v>
      </c>
      <c r="B285" s="18" t="s">
        <v>127</v>
      </c>
      <c r="C285" s="2">
        <v>0.35694444444444445</v>
      </c>
      <c r="D285">
        <v>35.4</v>
      </c>
      <c r="E285">
        <v>32</v>
      </c>
      <c r="F285">
        <v>8</v>
      </c>
      <c r="AA285" s="9"/>
    </row>
    <row r="286" spans="1:32" x14ac:dyDescent="0.35">
      <c r="A286" s="1">
        <v>43213</v>
      </c>
      <c r="B286" s="18" t="s">
        <v>127</v>
      </c>
      <c r="C286" s="2">
        <v>0.37291666666666662</v>
      </c>
      <c r="D286">
        <v>35.5</v>
      </c>
      <c r="E286">
        <v>32</v>
      </c>
      <c r="P286">
        <v>543</v>
      </c>
      <c r="Q286">
        <v>608</v>
      </c>
      <c r="R286">
        <v>513</v>
      </c>
      <c r="S286">
        <v>650</v>
      </c>
      <c r="T286">
        <v>774</v>
      </c>
      <c r="U286">
        <v>701</v>
      </c>
      <c r="V286">
        <v>741</v>
      </c>
      <c r="W286">
        <v>575</v>
      </c>
      <c r="X286">
        <v>650</v>
      </c>
      <c r="Y286">
        <v>758</v>
      </c>
      <c r="Z286">
        <f>AVERAGE(P286:Y286)</f>
        <v>651.29999999999995</v>
      </c>
      <c r="AA286" s="9" t="s">
        <v>119</v>
      </c>
    </row>
    <row r="287" spans="1:32" x14ac:dyDescent="0.35">
      <c r="A287" s="1">
        <v>43213</v>
      </c>
      <c r="B287" s="18" t="s">
        <v>0</v>
      </c>
      <c r="C287" s="2">
        <v>0.35000000000000003</v>
      </c>
      <c r="D287">
        <v>35.5</v>
      </c>
      <c r="E287">
        <v>32</v>
      </c>
      <c r="F287">
        <v>8.31</v>
      </c>
      <c r="N287" t="s">
        <v>146</v>
      </c>
      <c r="AA287" s="9"/>
    </row>
  </sheetData>
  <sortState xmlns:xlrd2="http://schemas.microsoft.com/office/spreadsheetml/2017/richdata2" ref="A2:AG287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8"/>
  <sheetViews>
    <sheetView workbookViewId="0">
      <selection activeCell="A25" sqref="A25"/>
    </sheetView>
  </sheetViews>
  <sheetFormatPr defaultRowHeight="14.5" x14ac:dyDescent="0.35"/>
  <cols>
    <col min="2" max="2" width="9.6328125" bestFit="1" customWidth="1"/>
    <col min="3" max="3" width="10.90625" style="2" customWidth="1"/>
    <col min="4" max="4" width="10.08984375" customWidth="1"/>
    <col min="5" max="5" width="25.90625" bestFit="1" customWidth="1"/>
    <col min="6" max="6" width="18" customWidth="1"/>
    <col min="7" max="7" width="19.90625" customWidth="1"/>
    <col min="8" max="8" width="19.36328125" customWidth="1"/>
    <col min="9" max="9" width="15.90625" customWidth="1"/>
    <col min="10" max="10" width="51" customWidth="1"/>
  </cols>
  <sheetData>
    <row r="1" spans="1:10" s="15" customFormat="1" x14ac:dyDescent="0.35">
      <c r="A1" s="15" t="s">
        <v>22</v>
      </c>
      <c r="B1" s="15" t="s">
        <v>23</v>
      </c>
      <c r="C1" s="41" t="s">
        <v>24</v>
      </c>
      <c r="D1" s="15" t="s">
        <v>309</v>
      </c>
      <c r="E1" s="15" t="s">
        <v>310</v>
      </c>
      <c r="F1" s="15" t="s">
        <v>311</v>
      </c>
      <c r="G1" s="15" t="s">
        <v>312</v>
      </c>
      <c r="H1" s="15" t="s">
        <v>313</v>
      </c>
      <c r="I1" s="15" t="s">
        <v>314</v>
      </c>
      <c r="J1" s="15" t="s">
        <v>39</v>
      </c>
    </row>
    <row r="2" spans="1:10" x14ac:dyDescent="0.35">
      <c r="A2" t="s">
        <v>102</v>
      </c>
      <c r="B2" s="1">
        <v>43140</v>
      </c>
      <c r="C2" s="2">
        <v>0.60833333333333328</v>
      </c>
      <c r="D2">
        <v>58</v>
      </c>
    </row>
    <row r="3" spans="1:10" x14ac:dyDescent="0.35">
      <c r="A3" t="s">
        <v>105</v>
      </c>
      <c r="B3" s="1">
        <v>43140</v>
      </c>
      <c r="C3" s="2">
        <v>0.60833333333333328</v>
      </c>
      <c r="D3">
        <f>225/4</f>
        <v>56.25</v>
      </c>
    </row>
    <row r="4" spans="1:10" x14ac:dyDescent="0.35">
      <c r="A4" t="s">
        <v>95</v>
      </c>
      <c r="B4" s="1">
        <v>43140</v>
      </c>
      <c r="C4" s="2">
        <v>0.60833333333333328</v>
      </c>
      <c r="D4">
        <f>225/4</f>
        <v>56.25</v>
      </c>
    </row>
    <row r="5" spans="1:10" x14ac:dyDescent="0.35">
      <c r="A5" t="s">
        <v>108</v>
      </c>
      <c r="B5" s="1">
        <v>43140</v>
      </c>
      <c r="C5" s="2">
        <v>0.60833333333333328</v>
      </c>
      <c r="D5">
        <f>225/4</f>
        <v>56.25</v>
      </c>
    </row>
    <row r="6" spans="1:10" x14ac:dyDescent="0.35">
      <c r="A6" t="s">
        <v>102</v>
      </c>
      <c r="B6" s="1">
        <v>43143</v>
      </c>
      <c r="C6" s="2">
        <v>0.60763888888888895</v>
      </c>
      <c r="D6">
        <v>60</v>
      </c>
      <c r="E6" t="s">
        <v>315</v>
      </c>
      <c r="F6" t="s">
        <v>316</v>
      </c>
    </row>
    <row r="7" spans="1:10" x14ac:dyDescent="0.35">
      <c r="A7" t="s">
        <v>105</v>
      </c>
      <c r="B7" s="1">
        <v>43143</v>
      </c>
      <c r="C7" s="2">
        <v>0.60763888888888895</v>
      </c>
      <c r="D7">
        <v>60</v>
      </c>
      <c r="E7" t="s">
        <v>317</v>
      </c>
    </row>
    <row r="8" spans="1:10" x14ac:dyDescent="0.35">
      <c r="A8" t="s">
        <v>95</v>
      </c>
      <c r="B8" s="1">
        <v>43143</v>
      </c>
      <c r="C8" s="2">
        <v>0.60763888888888895</v>
      </c>
      <c r="D8">
        <v>60</v>
      </c>
    </row>
    <row r="9" spans="1:10" x14ac:dyDescent="0.35">
      <c r="A9" t="s">
        <v>108</v>
      </c>
      <c r="B9" s="1">
        <v>43143</v>
      </c>
      <c r="C9" s="2">
        <v>0.60763888888888895</v>
      </c>
      <c r="D9">
        <v>60</v>
      </c>
    </row>
    <row r="10" spans="1:10" x14ac:dyDescent="0.35">
      <c r="A10" t="s">
        <v>0</v>
      </c>
      <c r="B10" s="1">
        <v>43145</v>
      </c>
      <c r="C10" s="2">
        <v>0.60069444444444442</v>
      </c>
      <c r="D10" t="s">
        <v>135</v>
      </c>
      <c r="G10" t="s">
        <v>318</v>
      </c>
    </row>
    <row r="11" spans="1:10" x14ac:dyDescent="0.35">
      <c r="A11" t="s">
        <v>102</v>
      </c>
      <c r="B11" s="1">
        <v>43151</v>
      </c>
      <c r="C11" s="2">
        <v>0.66736111111111107</v>
      </c>
      <c r="D11">
        <v>60</v>
      </c>
      <c r="E11" t="s">
        <v>319</v>
      </c>
      <c r="F11" t="s">
        <v>316</v>
      </c>
    </row>
    <row r="12" spans="1:10" x14ac:dyDescent="0.35">
      <c r="A12" t="s">
        <v>105</v>
      </c>
      <c r="B12" s="1">
        <v>43151</v>
      </c>
      <c r="C12" s="2">
        <v>0.66736111111111107</v>
      </c>
      <c r="D12">
        <v>60</v>
      </c>
      <c r="E12" t="s">
        <v>320</v>
      </c>
    </row>
    <row r="13" spans="1:10" x14ac:dyDescent="0.35">
      <c r="A13" t="s">
        <v>95</v>
      </c>
      <c r="B13" s="1">
        <v>43151</v>
      </c>
      <c r="C13" s="2">
        <v>0.66736111111111107</v>
      </c>
      <c r="D13">
        <v>60</v>
      </c>
    </row>
    <row r="14" spans="1:10" x14ac:dyDescent="0.35">
      <c r="A14" t="s">
        <v>108</v>
      </c>
      <c r="B14" s="1">
        <v>43151</v>
      </c>
      <c r="C14" s="2">
        <v>0.66736111111111107</v>
      </c>
      <c r="D14">
        <v>60</v>
      </c>
    </row>
    <row r="15" spans="1:10" x14ac:dyDescent="0.35">
      <c r="A15" t="s">
        <v>0</v>
      </c>
      <c r="B15" s="1">
        <v>43153</v>
      </c>
      <c r="C15" s="2">
        <v>0.48958333333333331</v>
      </c>
      <c r="D15" t="s">
        <v>135</v>
      </c>
      <c r="G15" t="s">
        <v>318</v>
      </c>
    </row>
    <row r="16" spans="1:10" x14ac:dyDescent="0.35">
      <c r="A16" t="s">
        <v>105</v>
      </c>
      <c r="B16" s="1">
        <v>43157</v>
      </c>
      <c r="C16" s="2">
        <v>0.16388888888888889</v>
      </c>
      <c r="D16">
        <v>60</v>
      </c>
      <c r="F16" t="s">
        <v>321</v>
      </c>
    </row>
    <row r="17" spans="1:10" x14ac:dyDescent="0.35">
      <c r="A17" t="s">
        <v>95</v>
      </c>
      <c r="B17" s="1">
        <v>43157</v>
      </c>
      <c r="C17" s="2">
        <v>0.16388888888888889</v>
      </c>
      <c r="D17">
        <v>60</v>
      </c>
    </row>
    <row r="18" spans="1:10" x14ac:dyDescent="0.35">
      <c r="A18" t="s">
        <v>108</v>
      </c>
      <c r="B18" s="1">
        <v>43157</v>
      </c>
      <c r="C18" s="2">
        <v>0.16388888888888889</v>
      </c>
      <c r="D18">
        <v>60</v>
      </c>
    </row>
    <row r="19" spans="1:10" x14ac:dyDescent="0.35">
      <c r="A19" t="s">
        <v>322</v>
      </c>
      <c r="B19" s="1">
        <v>43157</v>
      </c>
      <c r="C19" s="2">
        <v>0.16388888888888889</v>
      </c>
      <c r="D19">
        <v>60</v>
      </c>
      <c r="F19" t="s">
        <v>323</v>
      </c>
    </row>
    <row r="20" spans="1:10" ht="43.5" x14ac:dyDescent="0.35">
      <c r="A20" t="s">
        <v>0</v>
      </c>
      <c r="B20" s="1">
        <v>43164</v>
      </c>
      <c r="C20" s="2">
        <v>0.38263888888888892</v>
      </c>
      <c r="E20" s="12" t="s">
        <v>324</v>
      </c>
      <c r="F20" t="s">
        <v>323</v>
      </c>
      <c r="J20" s="19" t="s">
        <v>325</v>
      </c>
    </row>
    <row r="21" spans="1:10" x14ac:dyDescent="0.35">
      <c r="A21" t="s">
        <v>105</v>
      </c>
      <c r="B21" s="1">
        <v>43164</v>
      </c>
      <c r="C21" s="2">
        <v>0.38263888888888892</v>
      </c>
      <c r="D21">
        <v>125</v>
      </c>
    </row>
    <row r="22" spans="1:10" x14ac:dyDescent="0.35">
      <c r="A22" t="s">
        <v>95</v>
      </c>
      <c r="B22" s="1">
        <v>43164</v>
      </c>
      <c r="C22" s="2">
        <v>0.38263888888888892</v>
      </c>
      <c r="D22">
        <v>125</v>
      </c>
    </row>
    <row r="23" spans="1:10" x14ac:dyDescent="0.35">
      <c r="A23" t="s">
        <v>108</v>
      </c>
      <c r="B23" s="1">
        <v>43164</v>
      </c>
      <c r="C23" s="2">
        <v>0.38263888888888892</v>
      </c>
      <c r="D23">
        <v>125</v>
      </c>
    </row>
    <row r="24" spans="1:10" x14ac:dyDescent="0.35">
      <c r="A24" t="s">
        <v>322</v>
      </c>
      <c r="B24" s="1">
        <v>43164</v>
      </c>
      <c r="C24" s="2">
        <v>0.38263888888888892</v>
      </c>
      <c r="D24">
        <v>125</v>
      </c>
    </row>
    <row r="25" spans="1:10" x14ac:dyDescent="0.35">
      <c r="A25" t="s">
        <v>0</v>
      </c>
      <c r="B25" s="1">
        <v>43167</v>
      </c>
      <c r="C25" s="2">
        <v>0.48958333333333331</v>
      </c>
      <c r="D25" t="s">
        <v>135</v>
      </c>
      <c r="G25" t="s">
        <v>318</v>
      </c>
    </row>
    <row r="26" spans="1:10" ht="43.5" x14ac:dyDescent="0.35">
      <c r="A26" t="s">
        <v>102</v>
      </c>
      <c r="B26" s="1">
        <v>43171</v>
      </c>
      <c r="C26" s="2">
        <v>0.65763888888888888</v>
      </c>
      <c r="D26">
        <v>55</v>
      </c>
      <c r="E26" s="12" t="s">
        <v>326</v>
      </c>
      <c r="F26" t="s">
        <v>316</v>
      </c>
      <c r="I26" t="s">
        <v>82</v>
      </c>
      <c r="J26" s="12" t="s">
        <v>327</v>
      </c>
    </row>
    <row r="27" spans="1:10" ht="58" x14ac:dyDescent="0.35">
      <c r="A27" t="s">
        <v>105</v>
      </c>
      <c r="B27" s="1">
        <v>43171</v>
      </c>
      <c r="C27" s="2">
        <v>0.65763888888888888</v>
      </c>
      <c r="D27">
        <v>55</v>
      </c>
      <c r="F27" s="12" t="s">
        <v>328</v>
      </c>
      <c r="G27" s="12"/>
      <c r="H27" s="12" t="s">
        <v>329</v>
      </c>
      <c r="I27" t="s">
        <v>82</v>
      </c>
    </row>
    <row r="28" spans="1:10" x14ac:dyDescent="0.35">
      <c r="A28" t="s">
        <v>95</v>
      </c>
      <c r="B28" s="1">
        <v>43171</v>
      </c>
      <c r="C28" s="2">
        <v>0.65763888888888888</v>
      </c>
      <c r="D28">
        <v>55</v>
      </c>
      <c r="H28" s="12"/>
      <c r="I28" t="s">
        <v>82</v>
      </c>
    </row>
    <row r="29" spans="1:10" ht="58" x14ac:dyDescent="0.35">
      <c r="A29" t="s">
        <v>108</v>
      </c>
      <c r="B29" s="1">
        <v>43171</v>
      </c>
      <c r="C29" s="2">
        <v>0.65763888888888888</v>
      </c>
      <c r="D29">
        <v>55</v>
      </c>
      <c r="F29" s="12" t="s">
        <v>328</v>
      </c>
      <c r="G29" s="12"/>
      <c r="H29" s="12" t="s">
        <v>329</v>
      </c>
      <c r="I29" t="s">
        <v>82</v>
      </c>
    </row>
    <row r="30" spans="1:10" x14ac:dyDescent="0.35">
      <c r="A30" t="s">
        <v>322</v>
      </c>
      <c r="B30" s="1">
        <v>43171</v>
      </c>
      <c r="C30" s="2">
        <v>0.65763888888888888</v>
      </c>
      <c r="D30">
        <v>55</v>
      </c>
      <c r="F30" s="12" t="s">
        <v>316</v>
      </c>
    </row>
    <row r="31" spans="1:10" x14ac:dyDescent="0.35">
      <c r="A31" t="s">
        <v>102</v>
      </c>
      <c r="B31" s="1">
        <v>43172</v>
      </c>
      <c r="C31" s="2">
        <v>0.64444444444444449</v>
      </c>
      <c r="D31" t="s">
        <v>135</v>
      </c>
      <c r="I31" t="s">
        <v>82</v>
      </c>
    </row>
    <row r="32" spans="1:10" x14ac:dyDescent="0.35">
      <c r="A32" t="s">
        <v>105</v>
      </c>
      <c r="B32" s="1">
        <v>43172</v>
      </c>
      <c r="C32" s="2">
        <v>0.64444444444444449</v>
      </c>
      <c r="D32" t="s">
        <v>135</v>
      </c>
      <c r="G32" s="12"/>
      <c r="H32" s="12" t="s">
        <v>330</v>
      </c>
      <c r="I32" t="s">
        <v>82</v>
      </c>
    </row>
    <row r="33" spans="1:9" x14ac:dyDescent="0.35">
      <c r="A33" t="s">
        <v>95</v>
      </c>
      <c r="B33" s="1">
        <v>43172</v>
      </c>
      <c r="C33" s="2">
        <v>0.64444444444444449</v>
      </c>
      <c r="D33" t="s">
        <v>135</v>
      </c>
      <c r="I33" t="s">
        <v>82</v>
      </c>
    </row>
    <row r="34" spans="1:9" x14ac:dyDescent="0.35">
      <c r="A34" t="s">
        <v>108</v>
      </c>
      <c r="B34" s="1">
        <v>43172</v>
      </c>
      <c r="C34" s="2">
        <v>0.64444444444444449</v>
      </c>
      <c r="D34" t="s">
        <v>135</v>
      </c>
      <c r="G34" s="12"/>
      <c r="H34" s="12" t="s">
        <v>330</v>
      </c>
      <c r="I34" t="s">
        <v>82</v>
      </c>
    </row>
    <row r="35" spans="1:9" x14ac:dyDescent="0.35">
      <c r="A35" t="s">
        <v>322</v>
      </c>
      <c r="B35" s="1">
        <v>43172</v>
      </c>
      <c r="C35" s="2">
        <v>0.64444444444444449</v>
      </c>
      <c r="D35" t="s">
        <v>135</v>
      </c>
    </row>
    <row r="36" spans="1:9" x14ac:dyDescent="0.35">
      <c r="A36" t="s">
        <v>0</v>
      </c>
      <c r="B36" s="1">
        <v>43173</v>
      </c>
      <c r="G36" t="s">
        <v>82</v>
      </c>
    </row>
    <row r="37" spans="1:9" x14ac:dyDescent="0.35">
      <c r="A37" t="s">
        <v>322</v>
      </c>
      <c r="B37" s="1">
        <v>43173</v>
      </c>
      <c r="G37" t="s">
        <v>82</v>
      </c>
    </row>
    <row r="38" spans="1:9" ht="43.5" x14ac:dyDescent="0.35">
      <c r="A38" t="s">
        <v>102</v>
      </c>
      <c r="B38" s="1">
        <v>43178</v>
      </c>
      <c r="C38" s="2">
        <v>0.64722222222222225</v>
      </c>
      <c r="D38">
        <v>55</v>
      </c>
      <c r="E38" s="12" t="s">
        <v>326</v>
      </c>
      <c r="F38" s="12" t="s">
        <v>316</v>
      </c>
      <c r="I38" t="s">
        <v>82</v>
      </c>
    </row>
    <row r="39" spans="1:9" x14ac:dyDescent="0.35">
      <c r="A39" t="s">
        <v>105</v>
      </c>
      <c r="B39" s="1">
        <v>43178</v>
      </c>
      <c r="C39" s="2">
        <v>0.64722222222222225</v>
      </c>
      <c r="D39">
        <v>55</v>
      </c>
      <c r="H39" s="42" t="s">
        <v>331</v>
      </c>
      <c r="I39" t="s">
        <v>82</v>
      </c>
    </row>
    <row r="40" spans="1:9" x14ac:dyDescent="0.35">
      <c r="A40" t="s">
        <v>95</v>
      </c>
      <c r="B40" s="1">
        <v>43178</v>
      </c>
      <c r="C40" s="2">
        <v>0.64722222222222225</v>
      </c>
      <c r="D40">
        <v>55</v>
      </c>
      <c r="H40" s="42"/>
      <c r="I40" t="s">
        <v>82</v>
      </c>
    </row>
    <row r="41" spans="1:9" x14ac:dyDescent="0.35">
      <c r="A41" t="s">
        <v>108</v>
      </c>
      <c r="B41" s="1">
        <v>43178</v>
      </c>
      <c r="C41" s="2">
        <v>0.64722222222222225</v>
      </c>
      <c r="D41">
        <v>55</v>
      </c>
      <c r="H41" s="42" t="s">
        <v>331</v>
      </c>
      <c r="I41" t="s">
        <v>82</v>
      </c>
    </row>
    <row r="42" spans="1:9" x14ac:dyDescent="0.35">
      <c r="A42" t="s">
        <v>322</v>
      </c>
      <c r="B42" s="1">
        <v>43178</v>
      </c>
      <c r="C42" s="2">
        <v>0.64722222222222225</v>
      </c>
      <c r="D42">
        <v>55</v>
      </c>
      <c r="H42" s="12"/>
    </row>
    <row r="43" spans="1:9" ht="29" x14ac:dyDescent="0.35">
      <c r="A43" t="s">
        <v>102</v>
      </c>
      <c r="B43" s="1">
        <v>43179</v>
      </c>
      <c r="C43" s="2">
        <v>0.62638888888888888</v>
      </c>
      <c r="D43" t="s">
        <v>135</v>
      </c>
      <c r="H43" s="42" t="s">
        <v>332</v>
      </c>
      <c r="I43" t="s">
        <v>82</v>
      </c>
    </row>
    <row r="44" spans="1:9" x14ac:dyDescent="0.35">
      <c r="A44" t="s">
        <v>105</v>
      </c>
      <c r="B44" s="1">
        <v>43179</v>
      </c>
      <c r="C44" s="2">
        <v>0.62638888888888888</v>
      </c>
      <c r="D44" t="s">
        <v>135</v>
      </c>
      <c r="H44" s="12"/>
      <c r="I44" t="s">
        <v>82</v>
      </c>
    </row>
    <row r="45" spans="1:9" x14ac:dyDescent="0.35">
      <c r="A45" t="s">
        <v>95</v>
      </c>
      <c r="B45" s="1">
        <v>43179</v>
      </c>
      <c r="C45" s="2">
        <v>0.62638888888888888</v>
      </c>
      <c r="D45" t="s">
        <v>135</v>
      </c>
      <c r="H45" s="42" t="s">
        <v>333</v>
      </c>
      <c r="I45" t="s">
        <v>82</v>
      </c>
    </row>
    <row r="46" spans="1:9" x14ac:dyDescent="0.35">
      <c r="A46" t="s">
        <v>108</v>
      </c>
      <c r="B46" s="1">
        <v>43179</v>
      </c>
      <c r="C46" s="2">
        <v>0.62638888888888888</v>
      </c>
      <c r="D46" t="s">
        <v>135</v>
      </c>
      <c r="I46" t="s">
        <v>82</v>
      </c>
    </row>
    <row r="47" spans="1:9" x14ac:dyDescent="0.35">
      <c r="A47" t="s">
        <v>0</v>
      </c>
      <c r="B47" s="1">
        <v>43180</v>
      </c>
      <c r="G47" t="s">
        <v>82</v>
      </c>
    </row>
    <row r="48" spans="1:9" x14ac:dyDescent="0.35">
      <c r="A48" t="s">
        <v>322</v>
      </c>
      <c r="B48" s="1">
        <v>43180</v>
      </c>
      <c r="G48" t="s">
        <v>334</v>
      </c>
    </row>
    <row r="49" spans="1:9" ht="43.5" x14ac:dyDescent="0.35">
      <c r="A49" t="s">
        <v>102</v>
      </c>
      <c r="B49" s="1">
        <v>43185</v>
      </c>
      <c r="C49" s="2">
        <v>0.63402777777777775</v>
      </c>
      <c r="D49">
        <v>55</v>
      </c>
      <c r="E49" s="12" t="s">
        <v>326</v>
      </c>
      <c r="F49" s="12" t="s">
        <v>316</v>
      </c>
      <c r="I49" t="s">
        <v>151</v>
      </c>
    </row>
    <row r="50" spans="1:9" x14ac:dyDescent="0.35">
      <c r="A50" t="s">
        <v>105</v>
      </c>
      <c r="B50" s="1">
        <v>43185</v>
      </c>
      <c r="C50" s="2">
        <v>0.63402777777777775</v>
      </c>
      <c r="D50">
        <v>55</v>
      </c>
      <c r="H50" t="s">
        <v>335</v>
      </c>
      <c r="I50" t="s">
        <v>151</v>
      </c>
    </row>
    <row r="51" spans="1:9" x14ac:dyDescent="0.35">
      <c r="A51" t="s">
        <v>95</v>
      </c>
      <c r="B51" s="1">
        <v>43185</v>
      </c>
      <c r="C51" s="2">
        <v>0.63402777777777775</v>
      </c>
      <c r="D51">
        <v>55</v>
      </c>
      <c r="I51" t="s">
        <v>151</v>
      </c>
    </row>
    <row r="52" spans="1:9" x14ac:dyDescent="0.35">
      <c r="A52" t="s">
        <v>108</v>
      </c>
      <c r="B52" s="1">
        <v>43185</v>
      </c>
      <c r="C52" s="2">
        <v>0.63402777777777775</v>
      </c>
      <c r="D52">
        <v>55</v>
      </c>
      <c r="H52" t="s">
        <v>335</v>
      </c>
      <c r="I52" t="s">
        <v>151</v>
      </c>
    </row>
    <row r="53" spans="1:9" x14ac:dyDescent="0.35">
      <c r="A53" t="s">
        <v>0</v>
      </c>
      <c r="B53" s="1">
        <v>43185</v>
      </c>
      <c r="F53" t="s">
        <v>151</v>
      </c>
    </row>
    <row r="54" spans="1:9" x14ac:dyDescent="0.35">
      <c r="A54" t="s">
        <v>322</v>
      </c>
      <c r="B54" s="1">
        <v>43185</v>
      </c>
      <c r="C54" s="2">
        <v>0.63402777777777775</v>
      </c>
      <c r="D54">
        <v>55</v>
      </c>
      <c r="F54" t="s">
        <v>151</v>
      </c>
    </row>
    <row r="55" spans="1:9" x14ac:dyDescent="0.35">
      <c r="A55" t="s">
        <v>102</v>
      </c>
      <c r="B55" s="1">
        <v>43186</v>
      </c>
      <c r="C55" s="2">
        <v>0.625</v>
      </c>
      <c r="D55" t="s">
        <v>135</v>
      </c>
      <c r="I55" t="s">
        <v>82</v>
      </c>
    </row>
    <row r="56" spans="1:9" x14ac:dyDescent="0.35">
      <c r="A56" t="s">
        <v>105</v>
      </c>
      <c r="B56" s="1">
        <v>43186</v>
      </c>
      <c r="C56" s="2">
        <v>0.625</v>
      </c>
      <c r="D56" t="s">
        <v>135</v>
      </c>
      <c r="H56" t="s">
        <v>336</v>
      </c>
      <c r="I56" t="s">
        <v>82</v>
      </c>
    </row>
    <row r="57" spans="1:9" x14ac:dyDescent="0.35">
      <c r="A57" t="s">
        <v>95</v>
      </c>
      <c r="B57" s="1">
        <v>43186</v>
      </c>
      <c r="C57" s="2">
        <v>0.625</v>
      </c>
      <c r="D57" t="s">
        <v>135</v>
      </c>
      <c r="I57" t="s">
        <v>82</v>
      </c>
    </row>
    <row r="58" spans="1:9" x14ac:dyDescent="0.35">
      <c r="A58" t="s">
        <v>108</v>
      </c>
      <c r="B58" s="1">
        <v>43186</v>
      </c>
      <c r="C58" s="2">
        <v>0.625</v>
      </c>
      <c r="D58" t="s">
        <v>135</v>
      </c>
      <c r="H58" t="s">
        <v>336</v>
      </c>
      <c r="I58" t="s">
        <v>82</v>
      </c>
    </row>
    <row r="59" spans="1:9" x14ac:dyDescent="0.35">
      <c r="A59" t="s">
        <v>0</v>
      </c>
      <c r="B59" s="1">
        <v>43186</v>
      </c>
      <c r="C59" s="2">
        <v>0.625</v>
      </c>
    </row>
    <row r="60" spans="1:9" x14ac:dyDescent="0.35">
      <c r="A60" t="s">
        <v>322</v>
      </c>
      <c r="B60" s="1">
        <v>43186</v>
      </c>
      <c r="C60" s="2">
        <v>0.625</v>
      </c>
    </row>
    <row r="61" spans="1:9" x14ac:dyDescent="0.35">
      <c r="A61" t="s">
        <v>337</v>
      </c>
      <c r="B61" s="1">
        <v>43187</v>
      </c>
      <c r="C61" s="2">
        <v>0.64583333333333337</v>
      </c>
      <c r="G61" t="s">
        <v>82</v>
      </c>
    </row>
    <row r="62" spans="1:9" ht="43.5" x14ac:dyDescent="0.35">
      <c r="A62" t="s">
        <v>102</v>
      </c>
      <c r="B62" s="1">
        <v>43192</v>
      </c>
      <c r="C62" s="2">
        <v>0.625</v>
      </c>
      <c r="D62">
        <v>55</v>
      </c>
      <c r="E62" s="12" t="s">
        <v>326</v>
      </c>
      <c r="F62" t="s">
        <v>316</v>
      </c>
      <c r="H62" t="s">
        <v>336</v>
      </c>
      <c r="I62" t="s">
        <v>82</v>
      </c>
    </row>
    <row r="63" spans="1:9" x14ac:dyDescent="0.35">
      <c r="A63" t="s">
        <v>105</v>
      </c>
      <c r="B63" s="1">
        <v>43192</v>
      </c>
      <c r="C63" s="2">
        <v>0.625</v>
      </c>
      <c r="D63">
        <v>55</v>
      </c>
      <c r="I63" t="s">
        <v>82</v>
      </c>
    </row>
    <row r="64" spans="1:9" x14ac:dyDescent="0.35">
      <c r="A64" t="s">
        <v>95</v>
      </c>
      <c r="B64" s="1">
        <v>43192</v>
      </c>
      <c r="C64" s="2">
        <v>0.625</v>
      </c>
      <c r="D64">
        <v>55</v>
      </c>
      <c r="I64" t="s">
        <v>82</v>
      </c>
    </row>
    <row r="65" spans="1:9" x14ac:dyDescent="0.35">
      <c r="A65" t="s">
        <v>108</v>
      </c>
      <c r="B65" s="1">
        <v>43192</v>
      </c>
      <c r="C65" s="2">
        <v>0.625</v>
      </c>
      <c r="D65">
        <v>55</v>
      </c>
      <c r="H65" t="s">
        <v>336</v>
      </c>
      <c r="I65" t="s">
        <v>82</v>
      </c>
    </row>
    <row r="66" spans="1:9" x14ac:dyDescent="0.35">
      <c r="A66" t="s">
        <v>322</v>
      </c>
      <c r="B66" s="1">
        <v>43192</v>
      </c>
      <c r="C66" s="2">
        <v>0.625</v>
      </c>
      <c r="D66">
        <v>55</v>
      </c>
    </row>
    <row r="67" spans="1:9" x14ac:dyDescent="0.35">
      <c r="A67" t="s">
        <v>0</v>
      </c>
      <c r="B67" s="1">
        <v>43192</v>
      </c>
      <c r="F67" t="s">
        <v>82</v>
      </c>
    </row>
    <row r="68" spans="1:9" x14ac:dyDescent="0.35">
      <c r="A68" t="s">
        <v>322</v>
      </c>
      <c r="B68" s="1">
        <v>43192</v>
      </c>
      <c r="F68" t="s">
        <v>82</v>
      </c>
    </row>
    <row r="69" spans="1:9" x14ac:dyDescent="0.35">
      <c r="A69" t="s">
        <v>102</v>
      </c>
      <c r="B69" s="1">
        <v>43193</v>
      </c>
      <c r="C69" s="2">
        <v>0.625</v>
      </c>
      <c r="D69" t="s">
        <v>338</v>
      </c>
      <c r="H69" t="s">
        <v>336</v>
      </c>
      <c r="I69" t="s">
        <v>82</v>
      </c>
    </row>
    <row r="70" spans="1:9" x14ac:dyDescent="0.35">
      <c r="A70" t="s">
        <v>105</v>
      </c>
      <c r="B70" s="1">
        <v>43193</v>
      </c>
      <c r="C70" s="2">
        <v>0.625</v>
      </c>
      <c r="D70" t="s">
        <v>338</v>
      </c>
      <c r="E70" t="s">
        <v>124</v>
      </c>
      <c r="I70" t="s">
        <v>82</v>
      </c>
    </row>
    <row r="71" spans="1:9" x14ac:dyDescent="0.35">
      <c r="A71" t="s">
        <v>95</v>
      </c>
      <c r="B71" s="1">
        <v>43193</v>
      </c>
      <c r="C71" s="2">
        <v>0.625</v>
      </c>
      <c r="D71" t="s">
        <v>135</v>
      </c>
      <c r="I71" t="s">
        <v>82</v>
      </c>
    </row>
    <row r="72" spans="1:9" x14ac:dyDescent="0.35">
      <c r="A72" t="s">
        <v>108</v>
      </c>
      <c r="B72" s="1">
        <v>43193</v>
      </c>
      <c r="C72" s="2">
        <v>0.625</v>
      </c>
      <c r="D72" t="s">
        <v>135</v>
      </c>
      <c r="H72" t="s">
        <v>336</v>
      </c>
      <c r="I72" t="s">
        <v>82</v>
      </c>
    </row>
    <row r="74" spans="1:9" x14ac:dyDescent="0.35">
      <c r="A74" t="s">
        <v>0</v>
      </c>
      <c r="B74" s="1">
        <v>43194</v>
      </c>
      <c r="C74" s="2">
        <v>0.3520833333333333</v>
      </c>
      <c r="G74" t="s">
        <v>82</v>
      </c>
    </row>
    <row r="75" spans="1:9" x14ac:dyDescent="0.35">
      <c r="A75" t="s">
        <v>322</v>
      </c>
      <c r="B75" s="1">
        <v>43194</v>
      </c>
      <c r="C75" s="2">
        <v>0.3520833333333333</v>
      </c>
      <c r="G75" t="s">
        <v>82</v>
      </c>
    </row>
    <row r="76" spans="1:9" ht="43.5" x14ac:dyDescent="0.35">
      <c r="A76" t="s">
        <v>102</v>
      </c>
      <c r="B76" s="1">
        <v>43199</v>
      </c>
      <c r="C76" s="2">
        <v>0.70972222222222225</v>
      </c>
      <c r="D76">
        <v>55</v>
      </c>
      <c r="E76" s="12" t="s">
        <v>326</v>
      </c>
      <c r="F76" t="s">
        <v>321</v>
      </c>
      <c r="H76" t="s">
        <v>339</v>
      </c>
      <c r="I76" t="s">
        <v>82</v>
      </c>
    </row>
    <row r="77" spans="1:9" x14ac:dyDescent="0.35">
      <c r="A77" t="s">
        <v>105</v>
      </c>
      <c r="B77" s="1">
        <v>43199</v>
      </c>
      <c r="C77" s="2">
        <v>0.70972222222222225</v>
      </c>
      <c r="D77">
        <v>55</v>
      </c>
      <c r="I77" t="s">
        <v>82</v>
      </c>
    </row>
    <row r="78" spans="1:9" x14ac:dyDescent="0.35">
      <c r="A78" t="s">
        <v>95</v>
      </c>
      <c r="B78" s="1">
        <v>43199</v>
      </c>
      <c r="C78" s="2">
        <v>0.70972222222222225</v>
      </c>
      <c r="D78">
        <v>55</v>
      </c>
      <c r="I78" t="s">
        <v>82</v>
      </c>
    </row>
    <row r="79" spans="1:9" x14ac:dyDescent="0.35">
      <c r="A79" t="s">
        <v>108</v>
      </c>
      <c r="B79" s="1">
        <v>43199</v>
      </c>
      <c r="C79" s="2">
        <v>0.70972222222222225</v>
      </c>
      <c r="D79">
        <v>55</v>
      </c>
      <c r="H79" t="s">
        <v>339</v>
      </c>
      <c r="I79" t="s">
        <v>82</v>
      </c>
    </row>
    <row r="80" spans="1:9" x14ac:dyDescent="0.35">
      <c r="A80" t="s">
        <v>322</v>
      </c>
      <c r="B80" s="1">
        <v>43199</v>
      </c>
      <c r="C80" s="2">
        <v>0.70972222222222225</v>
      </c>
      <c r="D80">
        <v>55</v>
      </c>
    </row>
    <row r="81" spans="1:9" x14ac:dyDescent="0.35">
      <c r="A81" t="s">
        <v>102</v>
      </c>
      <c r="B81" s="1">
        <v>43200</v>
      </c>
      <c r="C81" s="2">
        <v>0.625</v>
      </c>
      <c r="D81" t="s">
        <v>135</v>
      </c>
      <c r="H81" t="s">
        <v>336</v>
      </c>
      <c r="I81" t="s">
        <v>82</v>
      </c>
    </row>
    <row r="82" spans="1:9" x14ac:dyDescent="0.35">
      <c r="A82" t="s">
        <v>105</v>
      </c>
      <c r="B82" s="1">
        <v>43200</v>
      </c>
      <c r="C82" s="2">
        <v>0.625</v>
      </c>
      <c r="D82" t="s">
        <v>135</v>
      </c>
      <c r="I82" t="s">
        <v>82</v>
      </c>
    </row>
    <row r="83" spans="1:9" x14ac:dyDescent="0.35">
      <c r="A83" t="s">
        <v>95</v>
      </c>
      <c r="B83" s="1">
        <v>43200</v>
      </c>
      <c r="C83" s="2">
        <v>0.625</v>
      </c>
      <c r="D83" t="s">
        <v>135</v>
      </c>
      <c r="I83" t="s">
        <v>82</v>
      </c>
    </row>
    <row r="84" spans="1:9" x14ac:dyDescent="0.35">
      <c r="A84" t="s">
        <v>108</v>
      </c>
      <c r="B84" s="1">
        <v>43200</v>
      </c>
      <c r="C84" s="2">
        <v>0.625</v>
      </c>
      <c r="D84" t="s">
        <v>135</v>
      </c>
      <c r="H84" t="s">
        <v>336</v>
      </c>
      <c r="I84" t="s">
        <v>82</v>
      </c>
    </row>
    <row r="85" spans="1:9" x14ac:dyDescent="0.35">
      <c r="A85" t="s">
        <v>0</v>
      </c>
      <c r="B85" s="1">
        <v>43201</v>
      </c>
      <c r="C85" s="2">
        <v>0.625</v>
      </c>
      <c r="D85" t="s">
        <v>135</v>
      </c>
      <c r="G85" t="s">
        <v>334</v>
      </c>
    </row>
    <row r="86" spans="1:9" x14ac:dyDescent="0.35">
      <c r="A86" t="s">
        <v>322</v>
      </c>
      <c r="B86" s="1">
        <v>43201</v>
      </c>
      <c r="C86" s="2">
        <v>0.625</v>
      </c>
      <c r="D86" t="s">
        <v>135</v>
      </c>
      <c r="G86" t="s">
        <v>82</v>
      </c>
    </row>
    <row r="87" spans="1:9" ht="43.5" x14ac:dyDescent="0.35">
      <c r="A87" t="s">
        <v>102</v>
      </c>
      <c r="B87" s="1">
        <v>43206</v>
      </c>
      <c r="C87" s="2">
        <v>0.64583333333333337</v>
      </c>
      <c r="D87">
        <v>55</v>
      </c>
      <c r="E87" s="12" t="s">
        <v>326</v>
      </c>
      <c r="F87" t="s">
        <v>321</v>
      </c>
      <c r="H87" t="s">
        <v>340</v>
      </c>
      <c r="I87" t="s">
        <v>82</v>
      </c>
    </row>
    <row r="88" spans="1:9" x14ac:dyDescent="0.35">
      <c r="A88" t="s">
        <v>105</v>
      </c>
      <c r="B88" s="1">
        <v>43206</v>
      </c>
      <c r="C88" s="2">
        <v>0.64583333333333337</v>
      </c>
      <c r="D88">
        <v>55</v>
      </c>
      <c r="I88" t="s">
        <v>82</v>
      </c>
    </row>
    <row r="89" spans="1:9" x14ac:dyDescent="0.35">
      <c r="A89" t="s">
        <v>95</v>
      </c>
      <c r="B89" s="1">
        <v>43206</v>
      </c>
      <c r="C89" s="2">
        <v>0.64583333333333337</v>
      </c>
      <c r="D89">
        <v>55</v>
      </c>
      <c r="I89" t="s">
        <v>82</v>
      </c>
    </row>
    <row r="90" spans="1:9" x14ac:dyDescent="0.35">
      <c r="A90" t="s">
        <v>108</v>
      </c>
      <c r="B90" s="1">
        <v>43206</v>
      </c>
      <c r="C90" s="2">
        <v>0.64583333333333337</v>
      </c>
      <c r="D90">
        <v>55</v>
      </c>
      <c r="H90" t="s">
        <v>340</v>
      </c>
      <c r="I90" t="s">
        <v>82</v>
      </c>
    </row>
    <row r="91" spans="1:9" x14ac:dyDescent="0.35">
      <c r="A91" t="s">
        <v>0</v>
      </c>
      <c r="B91" s="1">
        <v>43206</v>
      </c>
      <c r="C91" s="2">
        <v>0.64583333333333337</v>
      </c>
    </row>
    <row r="92" spans="1:9" x14ac:dyDescent="0.35">
      <c r="A92" t="s">
        <v>322</v>
      </c>
      <c r="B92" s="1">
        <v>43206</v>
      </c>
      <c r="C92" s="2">
        <v>0.64583333333333337</v>
      </c>
      <c r="D92">
        <v>55</v>
      </c>
    </row>
    <row r="93" spans="1:9" x14ac:dyDescent="0.35">
      <c r="A93" t="s">
        <v>102</v>
      </c>
      <c r="B93" s="1">
        <v>43207</v>
      </c>
      <c r="C93" s="2">
        <v>0.71180555555555547</v>
      </c>
      <c r="D93" t="s">
        <v>135</v>
      </c>
      <c r="H93" t="s">
        <v>341</v>
      </c>
      <c r="I93" t="s">
        <v>82</v>
      </c>
    </row>
    <row r="94" spans="1:9" x14ac:dyDescent="0.35">
      <c r="A94" t="s">
        <v>105</v>
      </c>
      <c r="B94" s="1">
        <v>43207</v>
      </c>
      <c r="C94" s="2">
        <v>0.71180555555555547</v>
      </c>
      <c r="D94" t="s">
        <v>135</v>
      </c>
      <c r="I94" t="s">
        <v>82</v>
      </c>
    </row>
    <row r="95" spans="1:9" x14ac:dyDescent="0.35">
      <c r="A95" t="s">
        <v>95</v>
      </c>
      <c r="B95" s="1">
        <v>43207</v>
      </c>
      <c r="C95" s="2">
        <v>0.71180555555555503</v>
      </c>
      <c r="D95" t="s">
        <v>135</v>
      </c>
      <c r="I95" t="s">
        <v>82</v>
      </c>
    </row>
    <row r="96" spans="1:9" x14ac:dyDescent="0.35">
      <c r="A96" t="s">
        <v>108</v>
      </c>
      <c r="B96" s="1">
        <v>43207</v>
      </c>
      <c r="C96" s="2">
        <v>0.71180555555555503</v>
      </c>
      <c r="D96" t="s">
        <v>135</v>
      </c>
      <c r="H96" t="s">
        <v>341</v>
      </c>
      <c r="I96" t="s">
        <v>82</v>
      </c>
    </row>
    <row r="97" spans="1:7" x14ac:dyDescent="0.35">
      <c r="A97" t="s">
        <v>0</v>
      </c>
      <c r="B97" s="1">
        <v>43208</v>
      </c>
      <c r="C97" s="2">
        <v>0.71180555555555503</v>
      </c>
      <c r="D97" t="s">
        <v>135</v>
      </c>
      <c r="G97" t="s">
        <v>334</v>
      </c>
    </row>
    <row r="98" spans="1:7" x14ac:dyDescent="0.35">
      <c r="A98" t="s">
        <v>322</v>
      </c>
      <c r="B98" s="1">
        <v>43208</v>
      </c>
      <c r="C98" s="2">
        <v>0.71180555555555503</v>
      </c>
      <c r="D98" t="s">
        <v>135</v>
      </c>
      <c r="G98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1"/>
  <sheetViews>
    <sheetView workbookViewId="0">
      <selection activeCell="L12" sqref="L12"/>
    </sheetView>
  </sheetViews>
  <sheetFormatPr defaultRowHeight="14.5" x14ac:dyDescent="0.35"/>
  <cols>
    <col min="8" max="8" width="14.36328125" bestFit="1" customWidth="1"/>
    <col min="9" max="9" width="14.6328125" bestFit="1" customWidth="1"/>
  </cols>
  <sheetData>
    <row r="1" spans="1:35" ht="29" x14ac:dyDescent="0.35">
      <c r="A1" s="31" t="s">
        <v>22</v>
      </c>
      <c r="B1" s="31" t="s">
        <v>191</v>
      </c>
      <c r="C1" s="32" t="s">
        <v>192</v>
      </c>
      <c r="D1" s="31" t="s">
        <v>23</v>
      </c>
      <c r="E1" s="31" t="s">
        <v>193</v>
      </c>
      <c r="F1" s="33" t="s">
        <v>194</v>
      </c>
      <c r="G1" s="33" t="s">
        <v>28</v>
      </c>
      <c r="H1" s="34" t="s">
        <v>196</v>
      </c>
      <c r="I1" s="34" t="s">
        <v>197</v>
      </c>
      <c r="J1" s="34" t="s">
        <v>198</v>
      </c>
      <c r="K1" s="34" t="s">
        <v>199</v>
      </c>
      <c r="L1" s="35" t="s">
        <v>200</v>
      </c>
      <c r="M1" s="31" t="s">
        <v>201</v>
      </c>
      <c r="N1" s="31" t="s">
        <v>202</v>
      </c>
      <c r="O1" s="31" t="s">
        <v>203</v>
      </c>
      <c r="P1" s="31" t="s">
        <v>204</v>
      </c>
      <c r="Q1" s="31" t="s">
        <v>205</v>
      </c>
      <c r="R1" s="31" t="s">
        <v>206</v>
      </c>
      <c r="S1" s="31" t="s">
        <v>207</v>
      </c>
      <c r="T1" s="31" t="s">
        <v>208</v>
      </c>
      <c r="U1" s="31" t="s">
        <v>209</v>
      </c>
      <c r="V1" s="31" t="s">
        <v>210</v>
      </c>
      <c r="W1" s="31" t="s">
        <v>211</v>
      </c>
      <c r="X1" s="31" t="s">
        <v>212</v>
      </c>
      <c r="Y1" s="36" t="s">
        <v>213</v>
      </c>
      <c r="Z1" s="37"/>
    </row>
    <row r="2" spans="1:35" ht="14.4" customHeight="1" x14ac:dyDescent="0.35">
      <c r="A2" s="37" t="s">
        <v>102</v>
      </c>
      <c r="B2" s="37" t="s">
        <v>214</v>
      </c>
      <c r="C2" s="38">
        <v>1</v>
      </c>
      <c r="D2" s="39">
        <v>43195</v>
      </c>
      <c r="E2" s="37">
        <v>34.6</v>
      </c>
      <c r="F2" s="37">
        <v>8.1</v>
      </c>
      <c r="G2" s="37">
        <v>27.4</v>
      </c>
      <c r="H2" s="37">
        <v>16.11084</v>
      </c>
      <c r="I2" s="37">
        <v>8.8219399999999997</v>
      </c>
      <c r="J2" s="37">
        <v>4.4301000000000004</v>
      </c>
      <c r="K2" s="37">
        <v>4.4345299999999996</v>
      </c>
      <c r="L2" s="37">
        <f>AVERAGE(J2:K2)</f>
        <v>4.432315</v>
      </c>
      <c r="M2" s="37"/>
      <c r="N2" s="37">
        <v>1</v>
      </c>
      <c r="O2" s="37">
        <v>41.21</v>
      </c>
      <c r="P2" s="37">
        <v>12.27</v>
      </c>
      <c r="Q2" s="37"/>
      <c r="R2" s="37"/>
      <c r="S2" s="37"/>
      <c r="T2" s="37"/>
      <c r="U2" s="37"/>
      <c r="V2" s="37"/>
      <c r="W2" s="37"/>
      <c r="X2" s="37"/>
      <c r="Y2" s="40" t="s">
        <v>215</v>
      </c>
      <c r="Z2" s="37"/>
    </row>
    <row r="3" spans="1:35" x14ac:dyDescent="0.35">
      <c r="A3" s="37" t="s">
        <v>102</v>
      </c>
      <c r="B3" s="37" t="s">
        <v>216</v>
      </c>
      <c r="C3" s="38">
        <v>2</v>
      </c>
      <c r="D3" s="39">
        <v>43195</v>
      </c>
      <c r="E3" s="37">
        <v>34.4</v>
      </c>
      <c r="F3" s="37">
        <v>8.08</v>
      </c>
      <c r="G3" s="37">
        <v>27.2</v>
      </c>
      <c r="H3" s="37">
        <v>16.028369999999999</v>
      </c>
      <c r="I3" s="37">
        <v>8.8468300000000006</v>
      </c>
      <c r="J3" s="37">
        <v>7.2732200000000002</v>
      </c>
      <c r="K3" s="37">
        <v>7.2671299999999999</v>
      </c>
      <c r="L3" s="37">
        <f t="shared" ref="L3:L51" si="0">AVERAGE(J3:K3)</f>
        <v>7.2701750000000001</v>
      </c>
      <c r="M3" s="37"/>
      <c r="N3" s="37">
        <v>5</v>
      </c>
      <c r="O3" s="37">
        <v>58.51</v>
      </c>
      <c r="P3" s="37">
        <v>14.72</v>
      </c>
      <c r="Q3" s="37">
        <v>27.71</v>
      </c>
      <c r="R3" s="37">
        <v>23.55</v>
      </c>
      <c r="S3" s="37">
        <v>27.18</v>
      </c>
      <c r="T3" s="37">
        <v>20.98</v>
      </c>
      <c r="U3" s="37">
        <v>5.7</v>
      </c>
      <c r="V3" s="37"/>
      <c r="W3" s="37"/>
      <c r="X3" s="37"/>
      <c r="Y3" s="37" t="s">
        <v>217</v>
      </c>
      <c r="Z3" s="37" t="s">
        <v>218</v>
      </c>
    </row>
    <row r="4" spans="1:35" x14ac:dyDescent="0.35">
      <c r="A4" s="37" t="s">
        <v>102</v>
      </c>
      <c r="B4" s="37" t="s">
        <v>219</v>
      </c>
      <c r="C4" s="38">
        <v>3</v>
      </c>
      <c r="D4" s="39">
        <v>43195</v>
      </c>
      <c r="E4" s="37">
        <v>34.299999999999997</v>
      </c>
      <c r="F4" s="37">
        <v>8.08</v>
      </c>
      <c r="G4" s="37">
        <v>27.2</v>
      </c>
      <c r="H4" s="37">
        <v>16.128530000000001</v>
      </c>
      <c r="I4" s="37">
        <v>8.8452900000000003</v>
      </c>
      <c r="J4" s="37">
        <v>5.5819900000000002</v>
      </c>
      <c r="K4" s="37">
        <v>5.58413</v>
      </c>
      <c r="L4" s="37">
        <f t="shared" si="0"/>
        <v>5.5830599999999997</v>
      </c>
      <c r="M4" s="37"/>
      <c r="N4" s="37">
        <v>1</v>
      </c>
      <c r="O4" s="37">
        <v>43.62</v>
      </c>
      <c r="P4" s="37">
        <v>18.46</v>
      </c>
      <c r="Q4" s="37"/>
      <c r="R4" s="37"/>
      <c r="S4" s="37"/>
      <c r="T4" s="37"/>
      <c r="U4" s="37"/>
      <c r="V4" s="37"/>
      <c r="W4" s="37"/>
      <c r="X4" s="37"/>
      <c r="Y4" s="37" t="s">
        <v>220</v>
      </c>
      <c r="Z4" s="37"/>
    </row>
    <row r="5" spans="1:35" x14ac:dyDescent="0.35">
      <c r="A5" s="37" t="s">
        <v>102</v>
      </c>
      <c r="B5" s="37" t="s">
        <v>221</v>
      </c>
      <c r="C5" s="38">
        <v>4</v>
      </c>
      <c r="D5" s="39">
        <v>43195</v>
      </c>
      <c r="E5" s="37">
        <v>34.200000000000003</v>
      </c>
      <c r="F5" s="37">
        <v>8.08</v>
      </c>
      <c r="G5" s="37">
        <v>27</v>
      </c>
      <c r="H5" s="37">
        <v>16.151070000000001</v>
      </c>
      <c r="I5" s="37">
        <v>8.8445</v>
      </c>
      <c r="J5" s="37">
        <v>6.8559599999999996</v>
      </c>
      <c r="K5" s="37">
        <v>6.8626199999999997</v>
      </c>
      <c r="L5" s="37">
        <f t="shared" si="0"/>
        <v>6.8592899999999997</v>
      </c>
      <c r="M5" s="37"/>
      <c r="N5" s="37">
        <v>7</v>
      </c>
      <c r="O5" s="37">
        <v>53.85</v>
      </c>
      <c r="P5" s="37">
        <v>14.68</v>
      </c>
      <c r="Q5" s="37">
        <v>10.45</v>
      </c>
      <c r="R5" s="37">
        <v>14.25</v>
      </c>
      <c r="S5" s="37" t="s">
        <v>222</v>
      </c>
      <c r="T5" s="37">
        <v>22.67</v>
      </c>
      <c r="U5" s="37">
        <v>9.66</v>
      </c>
      <c r="V5" s="37">
        <v>4.91</v>
      </c>
      <c r="W5" s="37">
        <v>12.15</v>
      </c>
      <c r="X5" s="37"/>
      <c r="Y5" s="37"/>
      <c r="Z5" s="37"/>
    </row>
    <row r="6" spans="1:35" x14ac:dyDescent="0.35">
      <c r="A6" s="37" t="s">
        <v>102</v>
      </c>
      <c r="B6" s="37" t="s">
        <v>223</v>
      </c>
      <c r="C6" s="38">
        <v>5</v>
      </c>
      <c r="D6" s="39">
        <v>43195</v>
      </c>
      <c r="E6" s="37">
        <v>34.1</v>
      </c>
      <c r="F6" s="37">
        <v>8.08</v>
      </c>
      <c r="G6" s="37">
        <v>26.9</v>
      </c>
      <c r="H6" s="37">
        <v>15.98776</v>
      </c>
      <c r="I6" s="37">
        <v>8.8272700000000004</v>
      </c>
      <c r="J6" s="37">
        <v>4.2929399999999998</v>
      </c>
      <c r="K6" s="37">
        <v>4.2832499999999998</v>
      </c>
      <c r="L6" s="37">
        <f t="shared" si="0"/>
        <v>4.2880950000000002</v>
      </c>
      <c r="M6" s="37"/>
      <c r="N6" s="37">
        <v>3</v>
      </c>
      <c r="O6" s="37">
        <v>52.45</v>
      </c>
      <c r="P6" s="37">
        <v>15.01</v>
      </c>
      <c r="Q6" s="37">
        <v>4</v>
      </c>
      <c r="R6" s="37" t="s">
        <v>224</v>
      </c>
      <c r="S6" s="37">
        <v>15.15</v>
      </c>
      <c r="T6" s="37"/>
      <c r="U6" s="37"/>
      <c r="V6" s="37"/>
      <c r="W6" s="37"/>
      <c r="X6" s="37"/>
      <c r="Y6" s="37" t="s">
        <v>225</v>
      </c>
      <c r="Z6" s="37"/>
    </row>
    <row r="7" spans="1:35" x14ac:dyDescent="0.35">
      <c r="A7" s="37" t="s">
        <v>102</v>
      </c>
      <c r="B7" s="37" t="s">
        <v>226</v>
      </c>
      <c r="C7" s="38">
        <v>6</v>
      </c>
      <c r="D7" s="39">
        <v>43195</v>
      </c>
      <c r="E7" s="37">
        <v>34</v>
      </c>
      <c r="F7" s="37">
        <v>8.08</v>
      </c>
      <c r="G7" s="37">
        <v>26.9</v>
      </c>
      <c r="H7" s="37">
        <v>16.180230000000002</v>
      </c>
      <c r="I7" s="37">
        <v>8.8511399999999991</v>
      </c>
      <c r="J7" s="37">
        <v>5.0078699999999996</v>
      </c>
      <c r="K7" s="37">
        <v>5.0114900000000002</v>
      </c>
      <c r="L7" s="37">
        <f t="shared" si="0"/>
        <v>5.0096799999999995</v>
      </c>
      <c r="M7" s="37"/>
      <c r="N7" s="37">
        <v>1</v>
      </c>
      <c r="O7" s="37">
        <v>33.25</v>
      </c>
      <c r="P7" s="37">
        <v>14.52</v>
      </c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35" x14ac:dyDescent="0.35">
      <c r="A8" s="37" t="s">
        <v>102</v>
      </c>
      <c r="B8" s="37" t="s">
        <v>227</v>
      </c>
      <c r="C8" s="38">
        <v>7</v>
      </c>
      <c r="D8" s="39">
        <v>43195</v>
      </c>
      <c r="E8" s="37">
        <v>34</v>
      </c>
      <c r="F8" s="37">
        <v>8.08</v>
      </c>
      <c r="G8" s="37">
        <v>26.9</v>
      </c>
      <c r="H8" s="37">
        <v>16.116769999999999</v>
      </c>
      <c r="I8" s="37">
        <v>8.8519100000000002</v>
      </c>
      <c r="J8" s="37">
        <v>4.1378700000000004</v>
      </c>
      <c r="K8" s="37">
        <v>4.1395999999999997</v>
      </c>
      <c r="L8" s="37">
        <f t="shared" si="0"/>
        <v>4.1387350000000005</v>
      </c>
      <c r="M8" s="37"/>
      <c r="N8" s="37">
        <v>2</v>
      </c>
      <c r="O8" s="37">
        <v>47.39</v>
      </c>
      <c r="P8" s="37">
        <v>19.13</v>
      </c>
      <c r="Q8" s="37">
        <v>31.54</v>
      </c>
      <c r="R8" s="37" t="s">
        <v>228</v>
      </c>
      <c r="S8" s="37"/>
      <c r="T8" s="37"/>
      <c r="U8" s="37"/>
      <c r="V8" s="37"/>
      <c r="W8" s="37"/>
      <c r="X8" s="37"/>
      <c r="Y8" s="37"/>
      <c r="Z8" s="37"/>
    </row>
    <row r="9" spans="1:35" x14ac:dyDescent="0.35">
      <c r="A9" s="37" t="s">
        <v>102</v>
      </c>
      <c r="B9" s="37" t="s">
        <v>229</v>
      </c>
      <c r="C9" s="38">
        <v>8</v>
      </c>
      <c r="D9" s="39">
        <v>43195</v>
      </c>
      <c r="E9" s="37">
        <v>34</v>
      </c>
      <c r="F9" s="37">
        <v>8.08</v>
      </c>
      <c r="G9" s="37">
        <v>26.8</v>
      </c>
      <c r="H9" s="37">
        <v>16.04693</v>
      </c>
      <c r="I9" s="37">
        <v>8.8551800000000007</v>
      </c>
      <c r="J9" s="37">
        <v>3.06907</v>
      </c>
      <c r="K9" s="37">
        <v>3.0646100000000001</v>
      </c>
      <c r="L9" s="37">
        <f t="shared" si="0"/>
        <v>3.06684</v>
      </c>
      <c r="M9" s="37"/>
      <c r="N9" s="37">
        <v>1</v>
      </c>
      <c r="O9" s="37">
        <v>37.700000000000003</v>
      </c>
      <c r="P9" s="37">
        <v>12.61</v>
      </c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35" x14ac:dyDescent="0.35">
      <c r="A10" s="37" t="s">
        <v>102</v>
      </c>
      <c r="B10" s="37" t="s">
        <v>230</v>
      </c>
      <c r="C10" s="38">
        <v>9</v>
      </c>
      <c r="D10" s="39">
        <v>43195</v>
      </c>
      <c r="E10" s="37">
        <v>34</v>
      </c>
      <c r="F10" s="37">
        <v>8.08</v>
      </c>
      <c r="G10" s="37">
        <v>26.4</v>
      </c>
      <c r="H10" s="37">
        <v>16.186620000000001</v>
      </c>
      <c r="I10" s="37">
        <v>8.8526500000000006</v>
      </c>
      <c r="J10" s="37">
        <v>4.2957599999999996</v>
      </c>
      <c r="K10" s="37">
        <v>4.2947499999999996</v>
      </c>
      <c r="L10" s="37">
        <f t="shared" si="0"/>
        <v>4.2952549999999992</v>
      </c>
      <c r="M10" s="37"/>
      <c r="N10" s="37">
        <v>1</v>
      </c>
      <c r="O10" s="37">
        <v>37.130000000000003</v>
      </c>
      <c r="P10" s="37">
        <v>12.84</v>
      </c>
      <c r="Q10" s="37"/>
      <c r="R10" s="37"/>
      <c r="S10" s="37"/>
      <c r="T10" s="37"/>
      <c r="U10" s="37"/>
      <c r="V10" s="37"/>
      <c r="W10" s="37"/>
      <c r="X10" s="37"/>
      <c r="Y10" s="37"/>
      <c r="Z10" s="37"/>
      <c r="AI10" t="s">
        <v>345</v>
      </c>
    </row>
    <row r="11" spans="1:35" x14ac:dyDescent="0.35">
      <c r="A11" s="37" t="s">
        <v>102</v>
      </c>
      <c r="B11" s="37" t="s">
        <v>231</v>
      </c>
      <c r="C11" s="38">
        <v>10</v>
      </c>
      <c r="D11" s="39">
        <v>43195</v>
      </c>
      <c r="E11" s="37">
        <v>34</v>
      </c>
      <c r="F11" s="37">
        <v>8.08</v>
      </c>
      <c r="G11" s="37">
        <v>26.3</v>
      </c>
      <c r="H11" s="37">
        <v>16.030059999999999</v>
      </c>
      <c r="I11" s="37">
        <v>8.8397100000000002</v>
      </c>
      <c r="J11" s="37">
        <v>3.0298699999999998</v>
      </c>
      <c r="K11" s="37">
        <v>3.0295899999999998</v>
      </c>
      <c r="L11" s="37">
        <f t="shared" si="0"/>
        <v>3.0297299999999998</v>
      </c>
      <c r="M11" s="37"/>
      <c r="N11" s="37">
        <v>2</v>
      </c>
      <c r="O11" s="37">
        <v>45.46</v>
      </c>
      <c r="P11" s="37">
        <v>11.41</v>
      </c>
      <c r="Q11" s="37" t="s">
        <v>232</v>
      </c>
      <c r="R11" s="37">
        <v>7.98</v>
      </c>
      <c r="S11" s="37"/>
      <c r="T11" s="37"/>
      <c r="U11" s="37"/>
      <c r="V11" s="37"/>
      <c r="W11" s="37"/>
      <c r="X11" s="37"/>
      <c r="Y11" s="37"/>
      <c r="Z11" s="37"/>
      <c r="AI11" t="s">
        <v>346</v>
      </c>
    </row>
    <row r="12" spans="1:35" x14ac:dyDescent="0.35">
      <c r="A12" s="37" t="s">
        <v>102</v>
      </c>
      <c r="B12" s="37" t="s">
        <v>233</v>
      </c>
      <c r="C12" s="38">
        <v>11</v>
      </c>
      <c r="D12" s="39">
        <v>43195</v>
      </c>
      <c r="E12" s="37">
        <v>34</v>
      </c>
      <c r="F12" s="37">
        <v>8.08</v>
      </c>
      <c r="G12" s="37">
        <v>26.3</v>
      </c>
      <c r="H12" s="37">
        <v>16.180199999999999</v>
      </c>
      <c r="I12" s="37">
        <v>8.8511699999999998</v>
      </c>
      <c r="J12" s="37">
        <v>6.2690599999999996</v>
      </c>
      <c r="K12" s="37">
        <v>6.2703600000000002</v>
      </c>
      <c r="L12" s="37">
        <f t="shared" si="0"/>
        <v>6.2697099999999999</v>
      </c>
      <c r="M12" s="37"/>
      <c r="N12" s="37">
        <v>2</v>
      </c>
      <c r="O12" s="37">
        <v>44.04</v>
      </c>
      <c r="P12" s="37">
        <v>15.49</v>
      </c>
      <c r="Q12" s="37" t="s">
        <v>234</v>
      </c>
      <c r="R12" s="37">
        <v>7.73</v>
      </c>
      <c r="S12" s="37"/>
      <c r="T12" s="37"/>
      <c r="U12" s="37"/>
      <c r="V12" s="37"/>
      <c r="W12" s="37"/>
      <c r="X12" s="37"/>
      <c r="Y12" s="37" t="s">
        <v>235</v>
      </c>
      <c r="Z12" s="37"/>
    </row>
    <row r="13" spans="1:35" x14ac:dyDescent="0.35">
      <c r="A13" s="37" t="s">
        <v>102</v>
      </c>
      <c r="B13" s="37" t="s">
        <v>236</v>
      </c>
      <c r="C13" s="38">
        <v>12</v>
      </c>
      <c r="D13" s="39">
        <v>43195</v>
      </c>
      <c r="E13" s="37">
        <v>34.1</v>
      </c>
      <c r="F13" s="37">
        <v>8.08</v>
      </c>
      <c r="G13" s="37">
        <v>26.3</v>
      </c>
      <c r="H13" s="37">
        <v>16.1145</v>
      </c>
      <c r="I13" s="37">
        <v>8.8510100000000005</v>
      </c>
      <c r="J13" s="37">
        <v>5.9846300000000001</v>
      </c>
      <c r="K13" s="37">
        <v>5.9798200000000001</v>
      </c>
      <c r="L13" s="37">
        <f t="shared" si="0"/>
        <v>5.9822249999999997</v>
      </c>
      <c r="M13" s="37"/>
      <c r="N13" s="37">
        <v>1</v>
      </c>
      <c r="O13" s="37">
        <v>33.57</v>
      </c>
      <c r="P13" s="37">
        <v>18.02</v>
      </c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35" x14ac:dyDescent="0.35">
      <c r="A14" s="37" t="s">
        <v>105</v>
      </c>
      <c r="B14" s="37" t="s">
        <v>237</v>
      </c>
      <c r="C14" s="38">
        <v>1</v>
      </c>
      <c r="D14" s="39">
        <v>43195</v>
      </c>
      <c r="E14" s="37">
        <v>34.1</v>
      </c>
      <c r="F14" s="37">
        <v>8.08</v>
      </c>
      <c r="G14" s="37">
        <v>26.3</v>
      </c>
      <c r="H14" s="37">
        <v>16.114080000000001</v>
      </c>
      <c r="I14" s="37">
        <v>8.8500499999999995</v>
      </c>
      <c r="J14" s="37">
        <v>5.2440499999999997</v>
      </c>
      <c r="K14" s="37">
        <v>5.1293100000000003</v>
      </c>
      <c r="L14" s="37">
        <f t="shared" si="0"/>
        <v>5.18668</v>
      </c>
      <c r="M14" s="37"/>
      <c r="N14" s="37">
        <v>3</v>
      </c>
      <c r="O14" s="37">
        <v>39.72</v>
      </c>
      <c r="P14" s="37">
        <v>13.84</v>
      </c>
      <c r="Q14" s="37" t="s">
        <v>238</v>
      </c>
      <c r="R14" s="37">
        <v>13.49</v>
      </c>
      <c r="S14" s="37">
        <v>5.61</v>
      </c>
      <c r="T14" s="37"/>
      <c r="U14" s="37"/>
      <c r="V14" s="37"/>
      <c r="W14" s="37"/>
      <c r="X14" s="37"/>
      <c r="Y14" s="37"/>
      <c r="Z14" s="37"/>
    </row>
    <row r="15" spans="1:35" x14ac:dyDescent="0.35">
      <c r="A15" s="37" t="s">
        <v>105</v>
      </c>
      <c r="B15" s="37" t="s">
        <v>239</v>
      </c>
      <c r="C15" s="38">
        <v>2</v>
      </c>
      <c r="D15" s="39">
        <v>43195</v>
      </c>
      <c r="E15" s="37">
        <v>34.1</v>
      </c>
      <c r="F15" s="37">
        <v>8.08</v>
      </c>
      <c r="G15" s="37">
        <v>26.3</v>
      </c>
      <c r="H15" s="37">
        <v>16.144819999999999</v>
      </c>
      <c r="I15" s="37">
        <v>8.8535199999999996</v>
      </c>
      <c r="J15" s="37">
        <v>4.9136800000000003</v>
      </c>
      <c r="K15" s="37">
        <v>4.9111900000000004</v>
      </c>
      <c r="L15" s="37">
        <f t="shared" si="0"/>
        <v>4.9124350000000003</v>
      </c>
      <c r="M15" s="37"/>
      <c r="N15" s="37">
        <v>1</v>
      </c>
      <c r="O15" s="37">
        <v>40.909999999999997</v>
      </c>
      <c r="P15" s="37">
        <v>14.55</v>
      </c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35" x14ac:dyDescent="0.35">
      <c r="A16" s="37" t="s">
        <v>105</v>
      </c>
      <c r="B16" s="37" t="s">
        <v>240</v>
      </c>
      <c r="C16" s="38">
        <v>3</v>
      </c>
      <c r="D16" s="39">
        <v>43195</v>
      </c>
      <c r="E16" s="37">
        <v>34.1</v>
      </c>
      <c r="F16" s="37">
        <v>8.08</v>
      </c>
      <c r="G16" s="37">
        <v>26.3</v>
      </c>
      <c r="H16" s="37">
        <v>16.17343</v>
      </c>
      <c r="I16" s="37">
        <v>8.8554200000000005</v>
      </c>
      <c r="J16" s="37">
        <v>6.4377199999999997</v>
      </c>
      <c r="K16" s="37">
        <v>6.4394999999999998</v>
      </c>
      <c r="L16" s="37">
        <f t="shared" si="0"/>
        <v>6.4386099999999997</v>
      </c>
      <c r="M16" s="37"/>
      <c r="N16" s="37">
        <v>1</v>
      </c>
      <c r="O16" s="37">
        <v>44.37</v>
      </c>
      <c r="P16" s="37">
        <v>17.579999999999998</v>
      </c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35">
      <c r="A17" s="37" t="s">
        <v>105</v>
      </c>
      <c r="B17" s="37" t="s">
        <v>241</v>
      </c>
      <c r="C17" s="38">
        <v>4</v>
      </c>
      <c r="D17" s="39">
        <v>43195</v>
      </c>
      <c r="E17" s="37">
        <v>34.1</v>
      </c>
      <c r="F17" s="37">
        <v>8.08</v>
      </c>
      <c r="G17" s="37">
        <v>26.3</v>
      </c>
      <c r="H17" s="37">
        <v>16.118590000000001</v>
      </c>
      <c r="I17" s="37">
        <v>8.8563299999999998</v>
      </c>
      <c r="J17" s="37">
        <v>5.0081100000000003</v>
      </c>
      <c r="K17" s="37">
        <v>5.00692</v>
      </c>
      <c r="L17" s="37">
        <f t="shared" si="0"/>
        <v>5.0075149999999997</v>
      </c>
      <c r="M17" s="37"/>
      <c r="N17" s="37">
        <v>4</v>
      </c>
      <c r="O17" s="37">
        <v>44.37</v>
      </c>
      <c r="P17" s="37">
        <v>14.58</v>
      </c>
      <c r="Q17" s="37">
        <v>14.7</v>
      </c>
      <c r="R17" s="37" t="s">
        <v>242</v>
      </c>
      <c r="S17" s="37">
        <v>16.29</v>
      </c>
      <c r="T17" s="37">
        <v>23.7</v>
      </c>
      <c r="U17" s="37"/>
      <c r="V17" s="37"/>
      <c r="W17" s="37"/>
      <c r="X17" s="37"/>
      <c r="Y17" s="37"/>
      <c r="Z17" s="37"/>
    </row>
    <row r="18" spans="1:26" x14ac:dyDescent="0.35">
      <c r="A18" s="37" t="s">
        <v>105</v>
      </c>
      <c r="B18" s="37" t="s">
        <v>243</v>
      </c>
      <c r="C18" s="38">
        <v>5</v>
      </c>
      <c r="D18" s="39">
        <v>43195</v>
      </c>
      <c r="E18" s="37">
        <v>34.200000000000003</v>
      </c>
      <c r="F18" s="37">
        <v>8.08</v>
      </c>
      <c r="G18" s="37">
        <v>26.3</v>
      </c>
      <c r="H18" s="37">
        <v>16.05303</v>
      </c>
      <c r="I18" s="37">
        <v>8.8552800000000005</v>
      </c>
      <c r="J18" s="37">
        <v>3.01336</v>
      </c>
      <c r="K18" s="37">
        <v>3.0137999999999998</v>
      </c>
      <c r="L18" s="37">
        <f t="shared" si="0"/>
        <v>3.0135800000000001</v>
      </c>
      <c r="M18" s="37"/>
      <c r="N18" s="37">
        <v>1</v>
      </c>
      <c r="O18" s="37">
        <v>38.4</v>
      </c>
      <c r="P18" s="37">
        <v>14.48</v>
      </c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35">
      <c r="A19" s="37" t="s">
        <v>105</v>
      </c>
      <c r="B19" s="37" t="s">
        <v>244</v>
      </c>
      <c r="C19" s="38">
        <v>6</v>
      </c>
      <c r="D19" s="39">
        <v>43195</v>
      </c>
      <c r="E19" s="37">
        <v>34.200000000000003</v>
      </c>
      <c r="F19" s="37">
        <v>8.07</v>
      </c>
      <c r="G19" s="37">
        <v>26.4</v>
      </c>
      <c r="H19" s="37">
        <v>16.18975</v>
      </c>
      <c r="I19" s="37">
        <v>8.8576999999999995</v>
      </c>
      <c r="J19" s="37">
        <v>4.8555799999999998</v>
      </c>
      <c r="K19" s="37">
        <v>4.8543599999999998</v>
      </c>
      <c r="L19" s="37">
        <f t="shared" si="0"/>
        <v>4.8549699999999998</v>
      </c>
      <c r="M19" s="37"/>
      <c r="N19" s="37">
        <v>6</v>
      </c>
      <c r="O19" s="37">
        <v>51.24</v>
      </c>
      <c r="P19" s="37">
        <v>10.78</v>
      </c>
      <c r="Q19" s="37">
        <v>26.9</v>
      </c>
      <c r="R19" s="37" t="s">
        <v>245</v>
      </c>
      <c r="S19" s="37">
        <v>12.23</v>
      </c>
      <c r="T19" s="37">
        <v>15.43</v>
      </c>
      <c r="U19" s="37">
        <v>17.64</v>
      </c>
      <c r="V19" s="37"/>
      <c r="W19" s="37"/>
      <c r="X19" s="37"/>
      <c r="Y19" s="37"/>
      <c r="Z19" s="37"/>
    </row>
    <row r="20" spans="1:26" x14ac:dyDescent="0.35">
      <c r="A20" s="37" t="s">
        <v>105</v>
      </c>
      <c r="B20" s="37" t="s">
        <v>246</v>
      </c>
      <c r="C20" s="38">
        <v>7</v>
      </c>
      <c r="D20" s="39">
        <v>43195</v>
      </c>
      <c r="E20" s="37">
        <v>34.200000000000003</v>
      </c>
      <c r="F20" s="37">
        <v>8.07</v>
      </c>
      <c r="G20" s="37">
        <v>26.5</v>
      </c>
      <c r="H20" s="37">
        <v>16.165710000000001</v>
      </c>
      <c r="I20" s="37">
        <v>8.8533200000000001</v>
      </c>
      <c r="J20" s="37">
        <v>7.0004999999999997</v>
      </c>
      <c r="K20" s="37">
        <v>7.0056200000000004</v>
      </c>
      <c r="L20" s="37">
        <f t="shared" si="0"/>
        <v>7.0030599999999996</v>
      </c>
      <c r="M20" s="37"/>
      <c r="N20" s="37">
        <v>1</v>
      </c>
      <c r="O20" s="37">
        <v>42.44</v>
      </c>
      <c r="P20" s="37">
        <v>15.9</v>
      </c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35">
      <c r="A21" s="37" t="s">
        <v>105</v>
      </c>
      <c r="B21" s="37" t="s">
        <v>247</v>
      </c>
      <c r="C21" s="38">
        <v>8</v>
      </c>
      <c r="D21" s="39">
        <v>43195</v>
      </c>
      <c r="E21" s="37">
        <v>34.1</v>
      </c>
      <c r="F21" s="37">
        <v>8.07</v>
      </c>
      <c r="G21" s="37">
        <v>26.5</v>
      </c>
      <c r="H21" s="37">
        <v>16.075050000000001</v>
      </c>
      <c r="I21" s="37">
        <v>8.8614999999999995</v>
      </c>
      <c r="J21" s="37">
        <v>8.4682399999999998</v>
      </c>
      <c r="K21" s="37">
        <v>8.4678599999999999</v>
      </c>
      <c r="L21" s="37">
        <f t="shared" si="0"/>
        <v>8.4680499999999999</v>
      </c>
      <c r="M21" s="37"/>
      <c r="N21" s="37">
        <v>1</v>
      </c>
      <c r="O21" s="37">
        <v>51.54</v>
      </c>
      <c r="P21" s="37">
        <v>21.88</v>
      </c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35">
      <c r="A22" s="37" t="s">
        <v>105</v>
      </c>
      <c r="B22" s="37" t="s">
        <v>248</v>
      </c>
      <c r="C22" s="38">
        <v>9</v>
      </c>
      <c r="D22" s="39">
        <v>43195</v>
      </c>
      <c r="E22" s="37">
        <v>34.200000000000003</v>
      </c>
      <c r="F22" s="37">
        <v>8.07</v>
      </c>
      <c r="G22" s="37">
        <v>26.5</v>
      </c>
      <c r="H22" s="37">
        <v>16.132660000000001</v>
      </c>
      <c r="I22" s="37">
        <v>8.8662399999999995</v>
      </c>
      <c r="J22" s="37">
        <v>8.7363</v>
      </c>
      <c r="K22" s="37">
        <v>8.7453500000000002</v>
      </c>
      <c r="L22" s="37">
        <f t="shared" si="0"/>
        <v>8.740825000000001</v>
      </c>
      <c r="M22" s="37"/>
      <c r="N22" s="37">
        <v>6</v>
      </c>
      <c r="O22" s="37">
        <v>40.19</v>
      </c>
      <c r="P22" s="37">
        <v>23.09</v>
      </c>
      <c r="Q22" s="37">
        <v>30.7</v>
      </c>
      <c r="R22" s="37" t="s">
        <v>249</v>
      </c>
      <c r="S22" s="37">
        <v>17.989999999999998</v>
      </c>
      <c r="T22" s="37">
        <v>32.979999999999997</v>
      </c>
      <c r="U22" s="37">
        <v>23.57</v>
      </c>
      <c r="V22" s="37">
        <v>24.39</v>
      </c>
      <c r="W22" s="37"/>
      <c r="X22" s="37"/>
      <c r="Y22" s="37" t="s">
        <v>250</v>
      </c>
      <c r="Z22" s="37"/>
    </row>
    <row r="23" spans="1:26" x14ac:dyDescent="0.35">
      <c r="A23" s="37" t="s">
        <v>105</v>
      </c>
      <c r="B23" s="37" t="s">
        <v>251</v>
      </c>
      <c r="C23" s="38">
        <v>10</v>
      </c>
      <c r="D23" s="39">
        <v>43195</v>
      </c>
      <c r="E23" s="37">
        <v>34.200000000000003</v>
      </c>
      <c r="F23" s="37">
        <v>8.07</v>
      </c>
      <c r="G23" s="37">
        <v>26.6</v>
      </c>
      <c r="H23" s="37">
        <v>16.206659999999999</v>
      </c>
      <c r="I23" s="37">
        <v>8.8625699999999998</v>
      </c>
      <c r="J23" s="37">
        <v>3.5787100000000001</v>
      </c>
      <c r="K23" s="37">
        <v>3.5803699999999998</v>
      </c>
      <c r="L23" s="37">
        <f t="shared" si="0"/>
        <v>3.5795399999999997</v>
      </c>
      <c r="M23" s="37"/>
      <c r="N23" s="37">
        <v>1</v>
      </c>
      <c r="O23" s="37">
        <v>53.91</v>
      </c>
      <c r="P23" s="37">
        <v>11.35</v>
      </c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35">
      <c r="A24" s="37" t="s">
        <v>105</v>
      </c>
      <c r="B24" s="37" t="s">
        <v>252</v>
      </c>
      <c r="C24" s="38">
        <v>11</v>
      </c>
      <c r="D24" s="39">
        <v>43195</v>
      </c>
      <c r="E24" s="37">
        <v>34.200000000000003</v>
      </c>
      <c r="F24" s="37">
        <v>8.07</v>
      </c>
      <c r="G24" s="37">
        <v>26.6</v>
      </c>
      <c r="H24" s="37">
        <v>16.10427</v>
      </c>
      <c r="I24" s="37">
        <v>8.8649299999999993</v>
      </c>
      <c r="J24" s="37">
        <v>8.9382000000000001</v>
      </c>
      <c r="K24" s="37">
        <v>8.9340100000000007</v>
      </c>
      <c r="L24" s="37">
        <f t="shared" si="0"/>
        <v>8.9361050000000013</v>
      </c>
      <c r="M24" s="37"/>
      <c r="N24" s="37">
        <v>2</v>
      </c>
      <c r="O24" s="37">
        <v>53.17</v>
      </c>
      <c r="P24" s="37">
        <v>14.73</v>
      </c>
      <c r="Q24" s="37" t="s">
        <v>253</v>
      </c>
      <c r="R24" s="37">
        <v>8.1300000000000008</v>
      </c>
      <c r="S24" s="37">
        <v>18.3</v>
      </c>
      <c r="T24" s="37"/>
      <c r="U24" s="37"/>
      <c r="V24" s="37"/>
      <c r="W24" s="37"/>
      <c r="X24" s="37"/>
      <c r="Y24" s="37" t="s">
        <v>254</v>
      </c>
      <c r="Z24" s="37"/>
    </row>
    <row r="25" spans="1:26" x14ac:dyDescent="0.35">
      <c r="A25" s="37" t="s">
        <v>105</v>
      </c>
      <c r="B25" s="37" t="s">
        <v>255</v>
      </c>
      <c r="C25" s="38">
        <v>12</v>
      </c>
      <c r="D25" s="39">
        <v>43195</v>
      </c>
      <c r="E25" s="37">
        <v>34.200000000000003</v>
      </c>
      <c r="F25" s="37">
        <v>8.07</v>
      </c>
      <c r="G25" s="37">
        <v>26.6</v>
      </c>
      <c r="H25" s="37">
        <v>15.9573</v>
      </c>
      <c r="I25" s="37">
        <v>8.8494499999999992</v>
      </c>
      <c r="J25" s="37">
        <v>4.9799600000000002</v>
      </c>
      <c r="K25" s="37">
        <v>4.9801000000000002</v>
      </c>
      <c r="L25" s="37">
        <f t="shared" si="0"/>
        <v>4.9800300000000002</v>
      </c>
      <c r="M25" s="37"/>
      <c r="N25" s="37">
        <v>1</v>
      </c>
      <c r="O25" s="37">
        <v>38.25</v>
      </c>
      <c r="P25" s="37">
        <v>13.29</v>
      </c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35">
      <c r="A26" s="37" t="s">
        <v>95</v>
      </c>
      <c r="B26" s="37" t="s">
        <v>256</v>
      </c>
      <c r="C26" s="38">
        <v>1</v>
      </c>
      <c r="D26" s="39">
        <v>43195</v>
      </c>
      <c r="E26" s="37">
        <v>34.200000000000003</v>
      </c>
      <c r="F26" s="37">
        <v>8.07</v>
      </c>
      <c r="G26" s="37">
        <v>26.6</v>
      </c>
      <c r="H26" s="37">
        <v>16.217880000000001</v>
      </c>
      <c r="I26" s="37">
        <v>8.8662799999999997</v>
      </c>
      <c r="J26" s="37">
        <v>4.2320599999999997</v>
      </c>
      <c r="K26" s="37">
        <v>4.2282200000000003</v>
      </c>
      <c r="L26" s="37">
        <f>AVERAGE(J26:K26)</f>
        <v>4.2301400000000005</v>
      </c>
      <c r="M26" s="37"/>
      <c r="N26" s="37">
        <v>3</v>
      </c>
      <c r="O26" s="37">
        <v>38.25</v>
      </c>
      <c r="P26" s="37">
        <v>16.37</v>
      </c>
      <c r="Q26" s="37">
        <v>11.48</v>
      </c>
      <c r="R26" s="37" t="s">
        <v>257</v>
      </c>
      <c r="S26" s="37">
        <v>7.93</v>
      </c>
      <c r="T26" s="37"/>
      <c r="U26" s="37"/>
      <c r="V26" s="37"/>
      <c r="W26" s="37"/>
      <c r="X26" s="37"/>
      <c r="Y26" s="37"/>
      <c r="Z26" s="37"/>
    </row>
    <row r="27" spans="1:26" x14ac:dyDescent="0.35">
      <c r="A27" s="37" t="s">
        <v>95</v>
      </c>
      <c r="B27" s="37" t="s">
        <v>258</v>
      </c>
      <c r="C27" s="38">
        <v>2</v>
      </c>
      <c r="D27" s="39">
        <v>43195</v>
      </c>
      <c r="E27" s="37">
        <v>34.200000000000003</v>
      </c>
      <c r="F27" s="37">
        <v>8.07</v>
      </c>
      <c r="G27" s="37">
        <v>26.6</v>
      </c>
      <c r="H27" s="37">
        <v>16.181149999999999</v>
      </c>
      <c r="I27" s="37">
        <v>8.8681599999999996</v>
      </c>
      <c r="J27" s="37">
        <v>5.51518</v>
      </c>
      <c r="K27" s="37">
        <v>5.5132700000000003</v>
      </c>
      <c r="L27" s="37">
        <f t="shared" si="0"/>
        <v>5.5142249999999997</v>
      </c>
      <c r="M27" s="37"/>
      <c r="N27" s="37">
        <v>3</v>
      </c>
      <c r="O27" s="37">
        <v>46.16</v>
      </c>
      <c r="P27" s="37">
        <v>16.38</v>
      </c>
      <c r="Q27" s="37">
        <v>28.74</v>
      </c>
      <c r="R27" s="37" t="s">
        <v>259</v>
      </c>
      <c r="S27" s="37">
        <v>27.6</v>
      </c>
      <c r="T27" s="37"/>
      <c r="U27" s="37"/>
      <c r="V27" s="37"/>
      <c r="W27" s="37"/>
      <c r="X27" s="37"/>
      <c r="Y27" s="37"/>
      <c r="Z27" s="37"/>
    </row>
    <row r="28" spans="1:26" x14ac:dyDescent="0.35">
      <c r="A28" s="37" t="s">
        <v>95</v>
      </c>
      <c r="B28" s="37" t="s">
        <v>260</v>
      </c>
      <c r="C28" s="38">
        <v>3</v>
      </c>
      <c r="D28" s="39">
        <v>43195</v>
      </c>
      <c r="E28" s="37">
        <v>34.299999999999997</v>
      </c>
      <c r="F28" s="37">
        <v>8.07</v>
      </c>
      <c r="G28" s="37">
        <v>26.6</v>
      </c>
      <c r="H28" s="37">
        <v>16.27103</v>
      </c>
      <c r="I28" s="37">
        <v>8.8680500000000002</v>
      </c>
      <c r="J28" s="37">
        <v>5.6707599999999996</v>
      </c>
      <c r="K28" s="37">
        <v>5.6679399999999998</v>
      </c>
      <c r="L28" s="37">
        <f t="shared" si="0"/>
        <v>5.6693499999999997</v>
      </c>
      <c r="M28" s="37"/>
      <c r="N28" s="37">
        <v>5</v>
      </c>
      <c r="O28" s="37">
        <v>36.659999999999997</v>
      </c>
      <c r="P28" s="37">
        <v>17.739999999999998</v>
      </c>
      <c r="Q28" s="37">
        <v>27.24</v>
      </c>
      <c r="R28" s="37" t="s">
        <v>261</v>
      </c>
      <c r="S28" s="37">
        <v>10.82</v>
      </c>
      <c r="T28" s="37">
        <v>19.55</v>
      </c>
      <c r="U28" s="37">
        <v>14.66</v>
      </c>
      <c r="V28" s="37"/>
      <c r="W28" s="37"/>
      <c r="X28" s="37"/>
      <c r="Y28" s="37"/>
      <c r="Z28" s="37"/>
    </row>
    <row r="29" spans="1:26" x14ac:dyDescent="0.35">
      <c r="A29" s="37" t="s">
        <v>95</v>
      </c>
      <c r="B29" s="37" t="s">
        <v>262</v>
      </c>
      <c r="C29" s="38">
        <v>4</v>
      </c>
      <c r="D29" s="39">
        <v>43195</v>
      </c>
      <c r="E29" s="37">
        <v>34.299999999999997</v>
      </c>
      <c r="F29" s="37">
        <v>8.07</v>
      </c>
      <c r="G29" s="37">
        <v>26.6</v>
      </c>
      <c r="H29" s="37">
        <v>16.159099999999999</v>
      </c>
      <c r="I29" s="37">
        <v>8.8695299999999992</v>
      </c>
      <c r="J29" s="37">
        <v>6.5685000000000002</v>
      </c>
      <c r="K29" s="37">
        <v>6.5801800000000004</v>
      </c>
      <c r="L29" s="37">
        <f t="shared" si="0"/>
        <v>6.5743400000000003</v>
      </c>
      <c r="M29" s="37"/>
      <c r="N29" s="37">
        <v>1</v>
      </c>
      <c r="O29" s="37">
        <v>56.2</v>
      </c>
      <c r="P29" s="37">
        <v>16.079999999999998</v>
      </c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35">
      <c r="A30" s="37" t="s">
        <v>95</v>
      </c>
      <c r="B30" s="37" t="s">
        <v>263</v>
      </c>
      <c r="C30" s="38">
        <v>5</v>
      </c>
      <c r="D30" s="39">
        <v>43195</v>
      </c>
      <c r="E30" s="37">
        <v>34.200000000000003</v>
      </c>
      <c r="F30" s="37">
        <v>8.07</v>
      </c>
      <c r="G30" s="37">
        <v>26.6</v>
      </c>
      <c r="H30" s="37">
        <v>16.21565</v>
      </c>
      <c r="I30" s="37">
        <v>8.8702199999999998</v>
      </c>
      <c r="J30" s="37">
        <v>5.0915699999999999</v>
      </c>
      <c r="K30" s="37">
        <v>5.0913399999999998</v>
      </c>
      <c r="L30" s="37">
        <f t="shared" si="0"/>
        <v>5.0914549999999998</v>
      </c>
      <c r="M30" s="37"/>
      <c r="N30" s="37">
        <v>1</v>
      </c>
      <c r="O30" s="37">
        <v>35.82</v>
      </c>
      <c r="P30" s="37">
        <v>15.95</v>
      </c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35">
      <c r="A31" s="37" t="s">
        <v>95</v>
      </c>
      <c r="B31" s="37" t="s">
        <v>264</v>
      </c>
      <c r="C31" s="38">
        <v>6</v>
      </c>
      <c r="D31" s="39">
        <v>43195</v>
      </c>
      <c r="E31" s="37">
        <v>34.200000000000003</v>
      </c>
      <c r="F31" s="37">
        <v>8.07</v>
      </c>
      <c r="G31" s="37">
        <v>26.6</v>
      </c>
      <c r="H31" s="37">
        <v>16.22428</v>
      </c>
      <c r="I31" s="37">
        <v>8.8751700000000007</v>
      </c>
      <c r="J31" s="37">
        <v>3.2274400000000001</v>
      </c>
      <c r="K31" s="37">
        <v>3.2350300000000001</v>
      </c>
      <c r="L31" s="37">
        <f t="shared" si="0"/>
        <v>3.2312349999999999</v>
      </c>
      <c r="M31" s="37"/>
      <c r="N31" s="37">
        <v>1</v>
      </c>
      <c r="O31" s="37">
        <v>33.82</v>
      </c>
      <c r="P31" s="37">
        <v>13.54</v>
      </c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35">
      <c r="A32" s="37" t="s">
        <v>95</v>
      </c>
      <c r="B32" s="37" t="s">
        <v>265</v>
      </c>
      <c r="C32" s="38">
        <v>7</v>
      </c>
      <c r="D32" s="39">
        <v>43195</v>
      </c>
      <c r="E32" s="37">
        <v>34.1</v>
      </c>
      <c r="F32" s="37">
        <v>8.07</v>
      </c>
      <c r="G32" s="37">
        <v>26.6</v>
      </c>
      <c r="H32" s="37">
        <v>16.126249999999999</v>
      </c>
      <c r="I32" s="37">
        <v>8.8688400000000005</v>
      </c>
      <c r="J32" s="37">
        <v>4.5636700000000001</v>
      </c>
      <c r="K32" s="37">
        <v>4.5708599999999997</v>
      </c>
      <c r="L32" s="37">
        <f t="shared" si="0"/>
        <v>4.5672649999999999</v>
      </c>
      <c r="M32" s="37"/>
      <c r="N32" s="37">
        <v>1</v>
      </c>
      <c r="O32" s="37">
        <v>36.04</v>
      </c>
      <c r="P32" s="37">
        <v>13.8</v>
      </c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35">
      <c r="A33" s="37" t="s">
        <v>95</v>
      </c>
      <c r="B33" s="37" t="s">
        <v>266</v>
      </c>
      <c r="C33" s="38">
        <v>8</v>
      </c>
      <c r="D33" s="39">
        <v>43195</v>
      </c>
      <c r="E33" s="37">
        <v>34.1</v>
      </c>
      <c r="F33" s="37">
        <v>8.07</v>
      </c>
      <c r="G33" s="37">
        <v>26.6</v>
      </c>
      <c r="H33" s="37">
        <v>16.16358</v>
      </c>
      <c r="I33" s="37">
        <v>8.8733799999999992</v>
      </c>
      <c r="J33" s="37">
        <v>8.2210900000000002</v>
      </c>
      <c r="K33" s="37">
        <v>8.2265099999999993</v>
      </c>
      <c r="L33" s="37">
        <f t="shared" si="0"/>
        <v>8.2238000000000007</v>
      </c>
      <c r="M33" s="37"/>
      <c r="N33" s="37">
        <v>1</v>
      </c>
      <c r="O33" s="37">
        <v>68.41</v>
      </c>
      <c r="P33" s="37">
        <v>21.96</v>
      </c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35">
      <c r="A34" s="37" t="s">
        <v>95</v>
      </c>
      <c r="B34" s="37" t="s">
        <v>267</v>
      </c>
      <c r="C34" s="38">
        <v>9</v>
      </c>
      <c r="D34" s="39">
        <v>43195</v>
      </c>
      <c r="E34" s="37">
        <v>34</v>
      </c>
      <c r="F34" s="37">
        <v>8.07</v>
      </c>
      <c r="G34" s="37">
        <v>26.6</v>
      </c>
      <c r="H34" s="37">
        <v>16.261389999999999</v>
      </c>
      <c r="I34" s="37">
        <v>8.8756400000000006</v>
      </c>
      <c r="J34" s="37">
        <v>8.6136599999999994</v>
      </c>
      <c r="K34" s="37">
        <v>8.6122200000000007</v>
      </c>
      <c r="L34" s="37">
        <f t="shared" si="0"/>
        <v>8.61294</v>
      </c>
      <c r="M34" s="37"/>
      <c r="N34" s="37">
        <v>1</v>
      </c>
      <c r="O34" s="37">
        <v>50.6</v>
      </c>
      <c r="P34" s="37">
        <v>19.61</v>
      </c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35">
      <c r="A35" s="37" t="s">
        <v>95</v>
      </c>
      <c r="B35" s="37" t="s">
        <v>268</v>
      </c>
      <c r="C35" s="38">
        <v>10</v>
      </c>
      <c r="D35" s="39">
        <v>43195</v>
      </c>
      <c r="E35" s="37">
        <v>34</v>
      </c>
      <c r="F35" s="37">
        <v>8.07</v>
      </c>
      <c r="G35" s="37">
        <v>26.6</v>
      </c>
      <c r="H35" s="37">
        <v>16.160270000000001</v>
      </c>
      <c r="I35" s="37">
        <v>8.8762500000000006</v>
      </c>
      <c r="J35" s="37">
        <v>3.13653</v>
      </c>
      <c r="K35" s="37">
        <v>3.18079</v>
      </c>
      <c r="L35" s="37">
        <f t="shared" si="0"/>
        <v>3.1586600000000002</v>
      </c>
      <c r="M35" s="37"/>
      <c r="N35" s="37">
        <v>1</v>
      </c>
      <c r="O35" s="37">
        <v>35.58</v>
      </c>
      <c r="P35" s="37">
        <v>11.51</v>
      </c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35">
      <c r="A36" s="37" t="s">
        <v>95</v>
      </c>
      <c r="B36" s="37" t="s">
        <v>269</v>
      </c>
      <c r="C36" s="38">
        <v>11</v>
      </c>
      <c r="D36" s="39">
        <v>43195</v>
      </c>
      <c r="E36" s="37">
        <v>34</v>
      </c>
      <c r="F36" s="37">
        <v>8.07</v>
      </c>
      <c r="G36" s="37">
        <v>26.6</v>
      </c>
      <c r="H36" s="37">
        <v>16.251460000000002</v>
      </c>
      <c r="I36" s="37">
        <v>8.8722200000000004</v>
      </c>
      <c r="J36" s="37">
        <v>4.0333300000000003</v>
      </c>
      <c r="K36" s="37">
        <v>4.03024</v>
      </c>
      <c r="L36" s="37">
        <f t="shared" si="0"/>
        <v>4.0317850000000002</v>
      </c>
      <c r="M36" s="37"/>
      <c r="N36" s="37">
        <v>7</v>
      </c>
      <c r="O36" s="37">
        <v>41.62</v>
      </c>
      <c r="P36" s="37">
        <v>14.57</v>
      </c>
      <c r="Q36" s="37">
        <v>11.58</v>
      </c>
      <c r="R36" s="37" t="s">
        <v>270</v>
      </c>
      <c r="S36" s="37">
        <v>7.99</v>
      </c>
      <c r="T36" s="37">
        <v>8.85</v>
      </c>
      <c r="U36" s="37">
        <v>8.67</v>
      </c>
      <c r="V36" s="37">
        <v>8.65</v>
      </c>
      <c r="W36" s="37">
        <v>19.78</v>
      </c>
      <c r="X36" s="37"/>
      <c r="Y36" s="37"/>
      <c r="Z36" s="37"/>
    </row>
    <row r="37" spans="1:26" x14ac:dyDescent="0.35">
      <c r="A37" s="37" t="s">
        <v>95</v>
      </c>
      <c r="B37" s="37" t="s">
        <v>271</v>
      </c>
      <c r="C37" s="38">
        <v>12</v>
      </c>
      <c r="D37" s="39">
        <v>43195</v>
      </c>
      <c r="E37" s="37">
        <v>34</v>
      </c>
      <c r="F37" s="37">
        <v>8.06</v>
      </c>
      <c r="G37" s="37">
        <v>26.6</v>
      </c>
      <c r="H37" s="37">
        <v>16.23452</v>
      </c>
      <c r="I37" s="37">
        <v>8.8705400000000001</v>
      </c>
      <c r="J37" s="37">
        <v>4.8155999999999999</v>
      </c>
      <c r="K37" s="37">
        <v>4.8071000000000002</v>
      </c>
      <c r="L37" s="37">
        <f t="shared" si="0"/>
        <v>4.81135</v>
      </c>
      <c r="M37" s="37"/>
      <c r="N37" s="37">
        <v>1</v>
      </c>
      <c r="O37" s="37">
        <v>42.67</v>
      </c>
      <c r="P37" s="37">
        <v>13.22</v>
      </c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35">
      <c r="A38" s="37" t="s">
        <v>108</v>
      </c>
      <c r="B38" s="37" t="s">
        <v>272</v>
      </c>
      <c r="C38" s="38">
        <v>1</v>
      </c>
      <c r="D38" s="39">
        <v>43195</v>
      </c>
      <c r="E38" s="37">
        <v>34</v>
      </c>
      <c r="F38" s="37">
        <v>8.06</v>
      </c>
      <c r="G38" s="37">
        <v>26.6</v>
      </c>
      <c r="H38" s="37">
        <v>16.148949999999999</v>
      </c>
      <c r="I38" s="37">
        <v>8.8843099999999993</v>
      </c>
      <c r="J38" s="37">
        <v>5.4458399999999996</v>
      </c>
      <c r="K38" s="37">
        <v>5.4461399999999998</v>
      </c>
      <c r="L38" s="37">
        <f t="shared" si="0"/>
        <v>5.4459900000000001</v>
      </c>
      <c r="M38" s="37"/>
      <c r="N38" s="37">
        <v>1</v>
      </c>
      <c r="O38" s="37">
        <v>54.33</v>
      </c>
      <c r="P38" s="37">
        <v>15.76</v>
      </c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35">
      <c r="A39" s="37" t="s">
        <v>108</v>
      </c>
      <c r="B39" s="37" t="s">
        <v>273</v>
      </c>
      <c r="C39" s="38">
        <v>2</v>
      </c>
      <c r="D39" s="39">
        <v>43195</v>
      </c>
      <c r="E39" s="37">
        <v>34</v>
      </c>
      <c r="F39" s="37">
        <v>8.06</v>
      </c>
      <c r="G39" s="37">
        <v>26.6</v>
      </c>
      <c r="H39" s="37">
        <v>16.137989999999999</v>
      </c>
      <c r="I39" s="37">
        <v>8.8719199999999994</v>
      </c>
      <c r="J39" s="37">
        <v>4.9834699999999996</v>
      </c>
      <c r="K39" s="37">
        <v>4.9848499999999998</v>
      </c>
      <c r="L39" s="37">
        <f t="shared" si="0"/>
        <v>4.9841599999999993</v>
      </c>
      <c r="M39" s="37"/>
      <c r="N39" s="37">
        <v>1</v>
      </c>
      <c r="O39" s="37">
        <v>43.52</v>
      </c>
      <c r="P39" s="37">
        <v>15.55</v>
      </c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35">
      <c r="A40" s="37" t="s">
        <v>108</v>
      </c>
      <c r="B40" s="37" t="s">
        <v>274</v>
      </c>
      <c r="C40" s="38">
        <v>3</v>
      </c>
      <c r="D40" s="39">
        <v>43195</v>
      </c>
      <c r="E40" s="37">
        <v>34.1</v>
      </c>
      <c r="F40" s="37">
        <v>8.06</v>
      </c>
      <c r="G40" s="37">
        <v>26.6</v>
      </c>
      <c r="H40" s="37">
        <v>16.227609999999999</v>
      </c>
      <c r="I40" s="37">
        <v>8.8753200000000003</v>
      </c>
      <c r="J40" s="37">
        <v>6.6410600000000004</v>
      </c>
      <c r="K40" s="37">
        <v>6.6459200000000003</v>
      </c>
      <c r="L40" s="37">
        <f t="shared" si="0"/>
        <v>6.6434899999999999</v>
      </c>
      <c r="M40" s="37"/>
      <c r="N40" s="37">
        <v>1</v>
      </c>
      <c r="O40" s="37">
        <v>53.31</v>
      </c>
      <c r="P40" s="37">
        <v>15.47</v>
      </c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35">
      <c r="A41" s="37" t="s">
        <v>108</v>
      </c>
      <c r="B41" s="37" t="s">
        <v>275</v>
      </c>
      <c r="C41" s="38">
        <v>4</v>
      </c>
      <c r="D41" s="39">
        <v>43195</v>
      </c>
      <c r="E41" s="37">
        <v>34.1</v>
      </c>
      <c r="F41" s="37">
        <v>8.06</v>
      </c>
      <c r="G41" s="37">
        <v>26.6</v>
      </c>
      <c r="H41" s="37">
        <v>16.245619999999999</v>
      </c>
      <c r="I41" s="37">
        <v>8.8793199999999999</v>
      </c>
      <c r="J41" s="37">
        <v>3.8930500000000001</v>
      </c>
      <c r="K41" s="37">
        <v>3.8952200000000001</v>
      </c>
      <c r="L41" s="37">
        <f t="shared" si="0"/>
        <v>3.8941350000000003</v>
      </c>
      <c r="M41" s="37"/>
      <c r="N41" s="37">
        <v>2</v>
      </c>
      <c r="O41" s="37">
        <v>45.45</v>
      </c>
      <c r="P41" s="37">
        <v>11.73</v>
      </c>
      <c r="Q41" s="37">
        <v>10.14</v>
      </c>
      <c r="R41" s="37" t="s">
        <v>276</v>
      </c>
      <c r="S41" s="37"/>
      <c r="T41" s="37"/>
      <c r="U41" s="37"/>
      <c r="V41" s="37"/>
      <c r="W41" s="37"/>
      <c r="X41" s="37"/>
      <c r="Y41" s="37"/>
      <c r="Z41" s="37"/>
    </row>
    <row r="42" spans="1:26" x14ac:dyDescent="0.35">
      <c r="A42" s="37" t="s">
        <v>108</v>
      </c>
      <c r="B42" s="37" t="s">
        <v>277</v>
      </c>
      <c r="C42" s="38">
        <v>5</v>
      </c>
      <c r="D42" s="39">
        <v>43195</v>
      </c>
      <c r="E42" s="37">
        <v>34.200000000000003</v>
      </c>
      <c r="F42" s="37">
        <v>8.06</v>
      </c>
      <c r="G42" s="37">
        <v>26.6</v>
      </c>
      <c r="H42" s="37">
        <v>16.20204</v>
      </c>
      <c r="I42" s="37">
        <v>8.8763500000000004</v>
      </c>
      <c r="J42" s="37">
        <v>5.4509800000000004</v>
      </c>
      <c r="K42" s="37">
        <v>5.44665</v>
      </c>
      <c r="L42" s="37">
        <f t="shared" si="0"/>
        <v>5.4488149999999997</v>
      </c>
      <c r="M42" s="37"/>
      <c r="N42" s="37">
        <v>1</v>
      </c>
      <c r="O42" s="37">
        <v>43.77</v>
      </c>
      <c r="P42" s="37">
        <v>16.149999999999999</v>
      </c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35">
      <c r="A43" s="37" t="s">
        <v>108</v>
      </c>
      <c r="B43" s="37" t="s">
        <v>278</v>
      </c>
      <c r="C43" s="38">
        <v>6</v>
      </c>
      <c r="D43" s="39">
        <v>43195</v>
      </c>
      <c r="E43" s="37">
        <v>34.200000000000003</v>
      </c>
      <c r="F43" s="37">
        <v>8.06</v>
      </c>
      <c r="G43" s="37">
        <v>26.6</v>
      </c>
      <c r="H43" s="37">
        <v>16.19257</v>
      </c>
      <c r="I43" s="37">
        <v>8.8774999999999995</v>
      </c>
      <c r="J43" s="37">
        <v>4.5951500000000003</v>
      </c>
      <c r="K43" s="37">
        <v>4.5982700000000003</v>
      </c>
      <c r="L43" s="37">
        <f t="shared" si="0"/>
        <v>4.5967099999999999</v>
      </c>
      <c r="M43" s="37"/>
      <c r="N43" s="37">
        <v>4</v>
      </c>
      <c r="O43" s="37">
        <v>42.39</v>
      </c>
      <c r="P43" s="37">
        <v>15.1</v>
      </c>
      <c r="Q43" s="37">
        <v>32.700000000000003</v>
      </c>
      <c r="R43" s="37" t="s">
        <v>279</v>
      </c>
      <c r="S43" s="37">
        <v>9.49</v>
      </c>
      <c r="T43" s="37">
        <v>10.33</v>
      </c>
      <c r="U43" s="37"/>
      <c r="V43" s="37"/>
      <c r="W43" s="37"/>
      <c r="X43" s="37"/>
      <c r="Y43" s="37"/>
      <c r="Z43" s="37"/>
    </row>
    <row r="44" spans="1:26" x14ac:dyDescent="0.35">
      <c r="A44" s="37" t="s">
        <v>108</v>
      </c>
      <c r="B44" s="37" t="s">
        <v>280</v>
      </c>
      <c r="C44" s="38">
        <v>7</v>
      </c>
      <c r="D44" s="39">
        <v>43195</v>
      </c>
      <c r="E44" s="37">
        <v>34.200000000000003</v>
      </c>
      <c r="F44" s="37">
        <v>8.06</v>
      </c>
      <c r="G44" s="37">
        <v>26.6</v>
      </c>
      <c r="H44" s="37">
        <v>16.185849999999999</v>
      </c>
      <c r="I44" s="37">
        <v>8.8776600000000006</v>
      </c>
      <c r="J44" s="37">
        <v>3.0500400000000001</v>
      </c>
      <c r="K44" s="37">
        <v>3.05436</v>
      </c>
      <c r="L44" s="37">
        <f t="shared" si="0"/>
        <v>3.0522</v>
      </c>
      <c r="M44" s="37"/>
      <c r="N44" s="37">
        <v>1</v>
      </c>
      <c r="O44" s="37">
        <v>44.08</v>
      </c>
      <c r="P44" s="37">
        <v>13.94</v>
      </c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35">
      <c r="A45" s="37" t="s">
        <v>108</v>
      </c>
      <c r="B45" s="37" t="s">
        <v>281</v>
      </c>
      <c r="C45" s="38">
        <v>8</v>
      </c>
      <c r="D45" s="39">
        <v>43195</v>
      </c>
      <c r="E45" s="37">
        <v>34.200000000000003</v>
      </c>
      <c r="F45" s="37">
        <v>8.06</v>
      </c>
      <c r="G45" s="37">
        <v>26.6</v>
      </c>
      <c r="H45" s="37">
        <v>16.184719999999999</v>
      </c>
      <c r="I45" s="37">
        <v>8.8751599999999993</v>
      </c>
      <c r="J45" s="37">
        <v>4.8470599999999999</v>
      </c>
      <c r="K45" s="37">
        <v>4.8560699999999999</v>
      </c>
      <c r="L45" s="37">
        <f t="shared" si="0"/>
        <v>4.8515649999999999</v>
      </c>
      <c r="M45" s="37"/>
      <c r="N45" s="37">
        <v>1</v>
      </c>
      <c r="O45" s="37">
        <v>39.15</v>
      </c>
      <c r="P45" s="37">
        <v>14.12</v>
      </c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35">
      <c r="A46" s="37" t="s">
        <v>108</v>
      </c>
      <c r="B46" s="37" t="s">
        <v>282</v>
      </c>
      <c r="C46" s="38">
        <v>9</v>
      </c>
      <c r="D46" s="39">
        <v>43195</v>
      </c>
      <c r="E46" s="37">
        <v>34.299999999999997</v>
      </c>
      <c r="F46" s="37">
        <v>8.0500000000000007</v>
      </c>
      <c r="G46" s="37">
        <v>26.6</v>
      </c>
      <c r="H46" s="37">
        <v>16.142959999999999</v>
      </c>
      <c r="I46" s="37">
        <v>8.8771400000000007</v>
      </c>
      <c r="J46" s="37">
        <v>3.0335100000000002</v>
      </c>
      <c r="K46" s="37">
        <v>3.0318900000000002</v>
      </c>
      <c r="L46" s="37">
        <f t="shared" si="0"/>
        <v>3.0327000000000002</v>
      </c>
      <c r="M46" s="37"/>
      <c r="N46" s="37">
        <v>4</v>
      </c>
      <c r="O46" s="37">
        <v>32.6</v>
      </c>
      <c r="P46" s="37">
        <v>15.16</v>
      </c>
      <c r="Q46" s="37" t="s">
        <v>283</v>
      </c>
      <c r="R46" s="37">
        <v>8.85</v>
      </c>
      <c r="S46" s="37">
        <v>4.0999999999999996</v>
      </c>
      <c r="T46" s="37">
        <v>6.09</v>
      </c>
      <c r="U46" s="37"/>
      <c r="V46" s="37"/>
      <c r="W46" s="37"/>
      <c r="X46" s="37"/>
      <c r="Y46" s="37"/>
      <c r="Z46" s="37"/>
    </row>
    <row r="47" spans="1:26" x14ac:dyDescent="0.35">
      <c r="A47" s="37" t="s">
        <v>108</v>
      </c>
      <c r="B47" s="37" t="s">
        <v>284</v>
      </c>
      <c r="C47" s="38">
        <v>10</v>
      </c>
      <c r="D47" s="39">
        <v>43195</v>
      </c>
      <c r="E47" s="37">
        <v>34.4</v>
      </c>
      <c r="F47" s="37">
        <v>8.06</v>
      </c>
      <c r="G47" s="37">
        <v>26.6</v>
      </c>
      <c r="H47" s="37">
        <v>16.308530000000001</v>
      </c>
      <c r="I47" s="37">
        <v>8.8788099999999996</v>
      </c>
      <c r="J47" s="37">
        <v>4.6233000000000004</v>
      </c>
      <c r="K47" s="37">
        <v>4.6230500000000001</v>
      </c>
      <c r="L47" s="37">
        <f t="shared" si="0"/>
        <v>4.6231749999999998</v>
      </c>
      <c r="M47" s="37"/>
      <c r="N47" s="37">
        <v>6</v>
      </c>
      <c r="O47" s="37">
        <v>52.27</v>
      </c>
      <c r="P47" s="37">
        <v>16.23</v>
      </c>
      <c r="Q47" s="37">
        <v>11.2</v>
      </c>
      <c r="R47" s="37">
        <v>27.08</v>
      </c>
      <c r="S47" s="37">
        <v>4.96</v>
      </c>
      <c r="T47" s="37" t="s">
        <v>285</v>
      </c>
      <c r="U47" s="37">
        <v>6.04</v>
      </c>
      <c r="V47" s="37">
        <v>6.86</v>
      </c>
      <c r="W47" s="37"/>
      <c r="X47" s="37"/>
      <c r="Y47" s="37" t="s">
        <v>286</v>
      </c>
      <c r="Z47" s="37"/>
    </row>
    <row r="48" spans="1:26" x14ac:dyDescent="0.35">
      <c r="A48" s="37" t="s">
        <v>108</v>
      </c>
      <c r="B48" s="37" t="s">
        <v>287</v>
      </c>
      <c r="C48" s="38">
        <v>11</v>
      </c>
      <c r="D48" s="39">
        <v>43195</v>
      </c>
      <c r="E48" s="37">
        <v>34.5</v>
      </c>
      <c r="F48" s="37">
        <v>8.06</v>
      </c>
      <c r="G48" s="37">
        <v>26.6</v>
      </c>
      <c r="H48" s="37">
        <v>16.233499999999999</v>
      </c>
      <c r="I48" s="37">
        <v>8.8784799999999997</v>
      </c>
      <c r="J48" s="37">
        <v>4.4475699999999998</v>
      </c>
      <c r="K48" s="37">
        <v>4.4524699999999999</v>
      </c>
      <c r="L48" s="37">
        <f t="shared" si="0"/>
        <v>4.4500200000000003</v>
      </c>
      <c r="M48" s="37"/>
      <c r="N48" s="37">
        <v>1</v>
      </c>
      <c r="O48" s="37">
        <v>36.03</v>
      </c>
      <c r="P48" s="37">
        <v>14.22</v>
      </c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35">
      <c r="A49" s="37" t="s">
        <v>108</v>
      </c>
      <c r="B49" s="37" t="s">
        <v>288</v>
      </c>
      <c r="C49" s="38">
        <v>12</v>
      </c>
      <c r="D49" s="39">
        <v>43195</v>
      </c>
      <c r="E49" s="37">
        <v>34.5</v>
      </c>
      <c r="F49" s="37">
        <v>8.0500000000000007</v>
      </c>
      <c r="G49" s="37">
        <v>26.5</v>
      </c>
      <c r="H49" s="37">
        <v>16.129249999999999</v>
      </c>
      <c r="I49" s="37">
        <v>8.8798700000000004</v>
      </c>
      <c r="J49" s="37">
        <v>3.76424</v>
      </c>
      <c r="K49" s="37">
        <v>3.7643200000000001</v>
      </c>
      <c r="L49" s="37">
        <f t="shared" si="0"/>
        <v>3.7642800000000003</v>
      </c>
      <c r="M49" s="37"/>
      <c r="N49" s="37">
        <v>3</v>
      </c>
      <c r="O49" s="37">
        <v>44.62</v>
      </c>
      <c r="P49" s="37">
        <v>15.18</v>
      </c>
      <c r="Q49" s="37">
        <v>16.329999999999998</v>
      </c>
      <c r="R49" s="37" t="s">
        <v>289</v>
      </c>
      <c r="S49" s="37">
        <v>4.88</v>
      </c>
      <c r="T49" s="37"/>
      <c r="U49" s="37"/>
      <c r="V49" s="37"/>
      <c r="W49" s="37"/>
      <c r="X49" s="37"/>
      <c r="Y49" s="37"/>
      <c r="Z49" s="37"/>
    </row>
    <row r="50" spans="1:26" x14ac:dyDescent="0.35">
      <c r="A50" s="37"/>
      <c r="B50" s="37"/>
      <c r="C50" s="38"/>
      <c r="D50" s="37"/>
      <c r="E50" s="37"/>
      <c r="F50" s="37"/>
      <c r="G50" s="37"/>
      <c r="H50" s="37"/>
      <c r="I50" s="37"/>
      <c r="J50" s="37"/>
      <c r="K50" s="37"/>
      <c r="L50" s="37" t="e">
        <f t="shared" si="0"/>
        <v>#DIV/0!</v>
      </c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35">
      <c r="A51" s="37"/>
      <c r="B51" s="37"/>
      <c r="C51" s="38"/>
      <c r="D51" s="37"/>
      <c r="E51" s="37"/>
      <c r="F51" s="37"/>
      <c r="G51" s="37"/>
      <c r="H51" s="37"/>
      <c r="I51" s="37"/>
      <c r="J51" s="37"/>
      <c r="K51" s="37"/>
      <c r="L51" s="37" t="e">
        <f t="shared" si="0"/>
        <v>#DIV/0!</v>
      </c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9"/>
  <sheetViews>
    <sheetView topLeftCell="A24" workbookViewId="0">
      <selection activeCell="C2" sqref="C2:C49"/>
    </sheetView>
  </sheetViews>
  <sheetFormatPr defaultRowHeight="14.5" x14ac:dyDescent="0.35"/>
  <sheetData>
    <row r="1" spans="1:27" ht="29" x14ac:dyDescent="0.35">
      <c r="A1" s="15" t="s">
        <v>290</v>
      </c>
      <c r="B1" s="15" t="s">
        <v>342</v>
      </c>
      <c r="C1" s="15" t="s">
        <v>291</v>
      </c>
      <c r="D1" s="15" t="s">
        <v>23</v>
      </c>
      <c r="E1" s="15" t="s">
        <v>193</v>
      </c>
      <c r="F1" s="46" t="s">
        <v>194</v>
      </c>
      <c r="G1" s="46" t="s">
        <v>28</v>
      </c>
      <c r="H1" s="47" t="s">
        <v>195</v>
      </c>
      <c r="I1" s="47" t="s">
        <v>196</v>
      </c>
      <c r="J1" s="47" t="s">
        <v>197</v>
      </c>
      <c r="K1" s="47" t="s">
        <v>198</v>
      </c>
      <c r="L1" s="47" t="s">
        <v>199</v>
      </c>
      <c r="M1" s="48" t="s">
        <v>200</v>
      </c>
      <c r="N1" s="15" t="s">
        <v>201</v>
      </c>
      <c r="O1" s="15" t="s">
        <v>202</v>
      </c>
      <c r="P1" s="15" t="s">
        <v>203</v>
      </c>
      <c r="Q1" s="15" t="s">
        <v>204</v>
      </c>
      <c r="R1" s="15" t="s">
        <v>205</v>
      </c>
      <c r="S1" s="15" t="s">
        <v>206</v>
      </c>
      <c r="T1" s="15" t="s">
        <v>207</v>
      </c>
      <c r="U1" s="15" t="s">
        <v>208</v>
      </c>
      <c r="V1" s="15" t="s">
        <v>209</v>
      </c>
      <c r="W1" s="15" t="s">
        <v>210</v>
      </c>
      <c r="X1" s="15" t="s">
        <v>211</v>
      </c>
      <c r="Y1" s="15" t="s">
        <v>212</v>
      </c>
      <c r="Z1" s="7" t="s">
        <v>213</v>
      </c>
      <c r="AA1" s="15" t="s">
        <v>292</v>
      </c>
    </row>
    <row r="2" spans="1:27" x14ac:dyDescent="0.35">
      <c r="A2" t="s">
        <v>240</v>
      </c>
      <c r="C2">
        <v>3401</v>
      </c>
      <c r="D2" s="49">
        <v>43213</v>
      </c>
      <c r="E2">
        <v>35.4</v>
      </c>
      <c r="F2">
        <v>8.07</v>
      </c>
      <c r="G2">
        <v>27</v>
      </c>
      <c r="H2">
        <v>410</v>
      </c>
      <c r="I2">
        <v>16.03199</v>
      </c>
      <c r="J2">
        <v>8.8075500000000009</v>
      </c>
      <c r="K2">
        <v>6.5563900000000004</v>
      </c>
      <c r="L2">
        <v>6.5528700000000004</v>
      </c>
      <c r="M2">
        <f t="shared" ref="M2:M15" si="0">AVERAGE(K2:L2)</f>
        <v>6.5546300000000004</v>
      </c>
      <c r="O2">
        <v>1</v>
      </c>
      <c r="P2">
        <v>47.12</v>
      </c>
      <c r="Q2">
        <v>18.07</v>
      </c>
      <c r="AA2" s="2">
        <v>0.53888888888888886</v>
      </c>
    </row>
    <row r="3" spans="1:27" x14ac:dyDescent="0.35">
      <c r="A3" t="s">
        <v>275</v>
      </c>
      <c r="C3">
        <v>3401</v>
      </c>
      <c r="D3" s="49">
        <v>43213</v>
      </c>
      <c r="E3">
        <v>35.200000000000003</v>
      </c>
      <c r="F3">
        <v>8.01</v>
      </c>
      <c r="G3">
        <v>26.5</v>
      </c>
      <c r="H3">
        <v>411</v>
      </c>
      <c r="I3">
        <v>16.085799999999999</v>
      </c>
      <c r="J3">
        <v>8.8349100000000007</v>
      </c>
      <c r="K3">
        <v>4.09422</v>
      </c>
      <c r="L3">
        <v>4.0979900000000002</v>
      </c>
      <c r="M3">
        <f t="shared" si="0"/>
        <v>4.0961049999999997</v>
      </c>
      <c r="O3">
        <v>2</v>
      </c>
      <c r="P3">
        <v>45.97</v>
      </c>
      <c r="Q3">
        <v>14.97</v>
      </c>
      <c r="R3">
        <v>10.59</v>
      </c>
      <c r="S3" t="s">
        <v>293</v>
      </c>
      <c r="AA3" s="2">
        <v>0.56041666666666667</v>
      </c>
    </row>
    <row r="4" spans="1:27" x14ac:dyDescent="0.35">
      <c r="A4" t="s">
        <v>241</v>
      </c>
      <c r="C4">
        <v>3401</v>
      </c>
      <c r="D4" s="49">
        <v>43213</v>
      </c>
      <c r="E4">
        <v>35.799999999999997</v>
      </c>
      <c r="F4">
        <v>8.08</v>
      </c>
      <c r="G4">
        <v>26.34</v>
      </c>
      <c r="H4">
        <v>412</v>
      </c>
      <c r="I4">
        <v>16.219840000000001</v>
      </c>
      <c r="J4">
        <v>8.8383699999999994</v>
      </c>
      <c r="K4" s="50">
        <v>5.1629199999999997</v>
      </c>
      <c r="L4" s="50">
        <v>5.1616400000000002</v>
      </c>
      <c r="M4">
        <f t="shared" si="0"/>
        <v>5.16228</v>
      </c>
      <c r="O4" s="50">
        <v>4</v>
      </c>
      <c r="P4" s="50">
        <v>44.21</v>
      </c>
      <c r="Q4" s="50">
        <v>13.68</v>
      </c>
      <c r="R4">
        <v>13.65</v>
      </c>
      <c r="S4" t="s">
        <v>294</v>
      </c>
      <c r="T4">
        <v>15.49</v>
      </c>
      <c r="U4">
        <v>22.79</v>
      </c>
      <c r="AA4" s="2">
        <v>0.57291666666666663</v>
      </c>
    </row>
    <row r="5" spans="1:27" x14ac:dyDescent="0.35">
      <c r="A5" t="s">
        <v>274</v>
      </c>
      <c r="C5">
        <v>3401</v>
      </c>
      <c r="D5" s="49">
        <v>43213</v>
      </c>
      <c r="E5">
        <v>35.9</v>
      </c>
      <c r="F5">
        <v>8.08</v>
      </c>
      <c r="G5">
        <v>26.6</v>
      </c>
      <c r="H5">
        <v>414</v>
      </c>
      <c r="I5">
        <v>16.18675</v>
      </c>
      <c r="J5">
        <v>8.8434100000000004</v>
      </c>
      <c r="K5" s="50">
        <v>6.8308200000000001</v>
      </c>
      <c r="L5" s="50">
        <v>6.8323700000000001</v>
      </c>
      <c r="M5">
        <f t="shared" si="0"/>
        <v>6.8315950000000001</v>
      </c>
      <c r="O5" s="37">
        <v>1</v>
      </c>
      <c r="P5" s="37">
        <v>56.48</v>
      </c>
      <c r="Q5" s="37">
        <v>17.46</v>
      </c>
      <c r="T5" s="37"/>
      <c r="U5" s="37"/>
      <c r="AA5" s="2">
        <v>0.58472222222222225</v>
      </c>
    </row>
    <row r="6" spans="1:27" x14ac:dyDescent="0.35">
      <c r="A6" t="s">
        <v>262</v>
      </c>
      <c r="C6">
        <v>3401</v>
      </c>
      <c r="D6" s="49">
        <v>43213</v>
      </c>
      <c r="E6">
        <v>36</v>
      </c>
      <c r="F6">
        <v>8.06</v>
      </c>
      <c r="G6">
        <v>26.6</v>
      </c>
      <c r="H6">
        <v>416</v>
      </c>
      <c r="I6">
        <v>16.256209999999999</v>
      </c>
      <c r="J6">
        <v>8.8481799999999993</v>
      </c>
      <c r="K6" s="50">
        <v>6.7855499999999997</v>
      </c>
      <c r="L6" s="50">
        <v>6.7828299999999997</v>
      </c>
      <c r="M6">
        <f t="shared" si="0"/>
        <v>6.7841899999999997</v>
      </c>
      <c r="N6" s="37"/>
      <c r="O6" s="50">
        <v>1</v>
      </c>
      <c r="P6" s="50">
        <v>57.22</v>
      </c>
      <c r="Q6" s="50">
        <v>17.190000000000001</v>
      </c>
      <c r="R6" s="37"/>
      <c r="S6" s="37"/>
      <c r="T6" s="50"/>
      <c r="U6" s="50"/>
      <c r="AA6" s="2">
        <v>0.59375</v>
      </c>
    </row>
    <row r="7" spans="1:27" x14ac:dyDescent="0.35">
      <c r="A7" t="s">
        <v>221</v>
      </c>
      <c r="C7">
        <v>3401</v>
      </c>
      <c r="D7" s="49">
        <v>43213</v>
      </c>
      <c r="E7">
        <v>35.9</v>
      </c>
      <c r="F7">
        <v>8.06</v>
      </c>
      <c r="G7">
        <v>26.8</v>
      </c>
      <c r="H7">
        <v>417</v>
      </c>
      <c r="I7">
        <v>16.272220000000001</v>
      </c>
      <c r="J7">
        <v>8.8456200000000003</v>
      </c>
      <c r="K7" s="37">
        <v>7.1423800000000002</v>
      </c>
      <c r="L7" s="50">
        <v>7.1425999999999998</v>
      </c>
      <c r="M7">
        <f t="shared" si="0"/>
        <v>7.1424900000000004</v>
      </c>
      <c r="N7" s="37"/>
      <c r="O7" s="37">
        <v>7</v>
      </c>
      <c r="P7" s="37">
        <v>54.44</v>
      </c>
      <c r="Q7" s="37">
        <v>15.62</v>
      </c>
      <c r="R7">
        <v>11.53</v>
      </c>
      <c r="S7">
        <v>15.33</v>
      </c>
      <c r="T7" t="s">
        <v>295</v>
      </c>
      <c r="U7">
        <v>25.19</v>
      </c>
      <c r="V7">
        <v>10.89</v>
      </c>
      <c r="W7">
        <v>6.18</v>
      </c>
      <c r="X7">
        <v>12.85</v>
      </c>
      <c r="AA7" s="2">
        <v>0.6020833333333333</v>
      </c>
    </row>
    <row r="8" spans="1:27" x14ac:dyDescent="0.35">
      <c r="A8" t="s">
        <v>260</v>
      </c>
      <c r="C8">
        <v>3401</v>
      </c>
      <c r="D8" s="49">
        <v>43213</v>
      </c>
      <c r="E8">
        <v>35.9</v>
      </c>
      <c r="F8">
        <v>8.1</v>
      </c>
      <c r="G8">
        <v>26.7</v>
      </c>
      <c r="H8">
        <v>418</v>
      </c>
      <c r="I8">
        <v>16.298639999999999</v>
      </c>
      <c r="J8">
        <v>8.8454800000000002</v>
      </c>
      <c r="K8" s="37">
        <v>6.1234200000000003</v>
      </c>
      <c r="L8" s="37">
        <v>6.1234999999999999</v>
      </c>
      <c r="M8" s="37">
        <f t="shared" si="0"/>
        <v>6.1234599999999997</v>
      </c>
      <c r="N8" s="37"/>
      <c r="O8" s="37">
        <v>5</v>
      </c>
      <c r="P8" s="37">
        <v>37.64</v>
      </c>
      <c r="Q8" s="37">
        <v>18.16</v>
      </c>
      <c r="R8" s="37">
        <v>30.28</v>
      </c>
      <c r="S8" s="37">
        <v>16.649999999999999</v>
      </c>
      <c r="T8" s="37">
        <v>11.82</v>
      </c>
      <c r="U8" s="37">
        <v>22.56</v>
      </c>
      <c r="V8" s="37">
        <v>16.79</v>
      </c>
      <c r="W8" s="37"/>
      <c r="Z8" t="s">
        <v>296</v>
      </c>
      <c r="AA8" s="2">
        <v>0.60486111111111118</v>
      </c>
    </row>
    <row r="9" spans="1:27" x14ac:dyDescent="0.35">
      <c r="A9" t="s">
        <v>219</v>
      </c>
      <c r="C9">
        <v>3401</v>
      </c>
      <c r="D9" s="49">
        <v>43213</v>
      </c>
      <c r="E9">
        <v>35.700000000000003</v>
      </c>
      <c r="F9">
        <v>8.11</v>
      </c>
      <c r="G9">
        <v>26.9</v>
      </c>
      <c r="H9">
        <v>421</v>
      </c>
      <c r="I9">
        <v>16.190950000000001</v>
      </c>
      <c r="J9">
        <v>8.8396399999999993</v>
      </c>
      <c r="K9" s="37">
        <v>5.7595200000000002</v>
      </c>
      <c r="L9" s="37">
        <v>5.7610000000000001</v>
      </c>
      <c r="M9" s="37">
        <f t="shared" si="0"/>
        <v>5.7602600000000006</v>
      </c>
      <c r="N9" s="37"/>
      <c r="O9" s="37">
        <v>1</v>
      </c>
      <c r="P9" s="37">
        <v>44.91</v>
      </c>
      <c r="Q9" s="37">
        <v>19.82</v>
      </c>
      <c r="R9" s="37"/>
      <c r="S9" s="37"/>
      <c r="T9" s="37"/>
      <c r="U9" s="37"/>
      <c r="V9" s="37"/>
      <c r="AA9" s="2">
        <v>0.6166666666666667</v>
      </c>
    </row>
    <row r="10" spans="1:27" x14ac:dyDescent="0.35">
      <c r="A10" t="s">
        <v>243</v>
      </c>
      <c r="C10">
        <v>3402</v>
      </c>
      <c r="D10" s="49">
        <v>43213</v>
      </c>
      <c r="E10">
        <v>35.4</v>
      </c>
      <c r="F10">
        <v>8.11</v>
      </c>
      <c r="G10">
        <v>26.9</v>
      </c>
      <c r="H10">
        <v>422</v>
      </c>
      <c r="I10">
        <v>16.237100000000002</v>
      </c>
      <c r="J10">
        <v>8.8495000000000008</v>
      </c>
      <c r="K10" s="37">
        <v>3.1832099999999999</v>
      </c>
      <c r="L10" s="37">
        <v>3.1846999999999999</v>
      </c>
      <c r="M10" s="37">
        <f t="shared" si="0"/>
        <v>3.1839550000000001</v>
      </c>
      <c r="N10" s="37"/>
      <c r="O10" s="37">
        <v>1</v>
      </c>
      <c r="P10" s="37">
        <v>39.74</v>
      </c>
      <c r="Q10" s="37">
        <v>15.72</v>
      </c>
      <c r="AA10" s="2">
        <v>0.63750000000000007</v>
      </c>
    </row>
    <row r="11" spans="1:27" x14ac:dyDescent="0.35">
      <c r="A11" t="s">
        <v>226</v>
      </c>
      <c r="C11">
        <v>3402</v>
      </c>
      <c r="D11" s="49">
        <v>43213</v>
      </c>
      <c r="E11">
        <v>35.200000000000003</v>
      </c>
      <c r="F11">
        <v>8.11</v>
      </c>
      <c r="G11">
        <v>26.9</v>
      </c>
      <c r="H11">
        <v>424</v>
      </c>
      <c r="I11">
        <v>16.328040000000001</v>
      </c>
      <c r="J11">
        <v>8.8511900000000008</v>
      </c>
      <c r="K11" s="37">
        <v>5.2517699999999996</v>
      </c>
      <c r="L11" s="37">
        <v>5.2708399999999997</v>
      </c>
      <c r="M11" s="37">
        <f t="shared" si="0"/>
        <v>5.2613050000000001</v>
      </c>
      <c r="N11" s="37"/>
      <c r="O11" s="37">
        <v>1</v>
      </c>
      <c r="P11" s="37">
        <v>37</v>
      </c>
      <c r="Q11" s="37">
        <v>15.41</v>
      </c>
      <c r="AA11" s="2">
        <v>0.65</v>
      </c>
    </row>
    <row r="12" spans="1:27" x14ac:dyDescent="0.35">
      <c r="A12" t="s">
        <v>264</v>
      </c>
      <c r="C12">
        <v>3402</v>
      </c>
      <c r="D12" s="49">
        <v>43213</v>
      </c>
      <c r="E12">
        <v>35.200000000000003</v>
      </c>
      <c r="F12">
        <v>8.1300000000000008</v>
      </c>
      <c r="G12">
        <v>26.9</v>
      </c>
      <c r="H12">
        <v>425</v>
      </c>
      <c r="I12">
        <v>16.251760000000001</v>
      </c>
      <c r="J12">
        <v>8.8543299999999991</v>
      </c>
      <c r="K12" s="37">
        <v>3.3626999999999998</v>
      </c>
      <c r="L12" s="37">
        <v>3.3623099999999999</v>
      </c>
      <c r="M12" s="37">
        <f t="shared" si="0"/>
        <v>3.3625049999999996</v>
      </c>
      <c r="N12" s="37"/>
      <c r="O12" s="37">
        <v>1</v>
      </c>
      <c r="P12" s="37">
        <v>35.15</v>
      </c>
      <c r="Q12" s="37">
        <v>14.16</v>
      </c>
      <c r="AA12" s="2">
        <v>0.65555555555555556</v>
      </c>
    </row>
    <row r="13" spans="1:27" x14ac:dyDescent="0.35">
      <c r="A13" t="s">
        <v>278</v>
      </c>
      <c r="C13">
        <v>3402</v>
      </c>
      <c r="D13" s="49">
        <v>43213</v>
      </c>
      <c r="E13">
        <v>35.1</v>
      </c>
      <c r="F13">
        <v>8.1199999999999992</v>
      </c>
      <c r="G13">
        <v>26.9</v>
      </c>
      <c r="H13">
        <v>426</v>
      </c>
      <c r="I13">
        <v>16.264330000000001</v>
      </c>
      <c r="J13">
        <v>8.8539899999999996</v>
      </c>
      <c r="K13" s="37">
        <v>4.8780200000000002</v>
      </c>
      <c r="L13" s="37">
        <v>4.8758499999999998</v>
      </c>
      <c r="M13" s="37">
        <f t="shared" si="0"/>
        <v>4.8769349999999996</v>
      </c>
      <c r="N13" s="37"/>
      <c r="O13" s="37">
        <v>4</v>
      </c>
      <c r="P13" s="37">
        <v>42.95</v>
      </c>
      <c r="Q13" s="37">
        <v>15.51</v>
      </c>
      <c r="R13">
        <v>32.979999999999997</v>
      </c>
      <c r="S13" t="s">
        <v>297</v>
      </c>
      <c r="T13">
        <v>9.51</v>
      </c>
      <c r="U13">
        <v>11.26</v>
      </c>
      <c r="AA13" s="2">
        <v>0.67013888888888884</v>
      </c>
    </row>
    <row r="14" spans="1:27" x14ac:dyDescent="0.35">
      <c r="A14" t="s">
        <v>244</v>
      </c>
      <c r="C14">
        <v>3402</v>
      </c>
      <c r="D14" s="49">
        <v>43213</v>
      </c>
      <c r="E14">
        <v>35.4</v>
      </c>
      <c r="F14">
        <v>8.14</v>
      </c>
      <c r="G14">
        <v>26.9</v>
      </c>
      <c r="H14">
        <v>428</v>
      </c>
      <c r="I14">
        <v>16.2758</v>
      </c>
      <c r="J14">
        <v>8.8540500000000009</v>
      </c>
      <c r="K14" s="37">
        <v>5.1340199999999996</v>
      </c>
      <c r="L14" s="37">
        <v>5.1317500000000003</v>
      </c>
      <c r="M14" s="37">
        <f t="shared" si="0"/>
        <v>5.1328849999999999</v>
      </c>
      <c r="N14" s="37"/>
      <c r="O14" s="37">
        <v>7</v>
      </c>
      <c r="P14" s="37">
        <v>51.54</v>
      </c>
      <c r="Q14" s="37">
        <v>11.88</v>
      </c>
      <c r="R14" s="37">
        <v>28.74</v>
      </c>
      <c r="S14" s="37" t="s">
        <v>298</v>
      </c>
      <c r="T14" s="37">
        <v>12.81</v>
      </c>
      <c r="U14" s="37">
        <v>16.489999999999998</v>
      </c>
      <c r="V14" s="51">
        <v>17.71</v>
      </c>
      <c r="W14" s="51">
        <v>4.3899999999999997</v>
      </c>
      <c r="Z14" t="s">
        <v>299</v>
      </c>
      <c r="AA14" s="2">
        <v>0.68472222222222223</v>
      </c>
    </row>
    <row r="15" spans="1:27" x14ac:dyDescent="0.35">
      <c r="A15" t="s">
        <v>277</v>
      </c>
      <c r="C15">
        <v>3402</v>
      </c>
      <c r="D15" s="49">
        <v>43213</v>
      </c>
      <c r="E15">
        <v>34.9</v>
      </c>
      <c r="F15">
        <v>8.14</v>
      </c>
      <c r="G15">
        <v>26.9</v>
      </c>
      <c r="H15">
        <v>430</v>
      </c>
      <c r="I15">
        <v>16.260110000000001</v>
      </c>
      <c r="J15">
        <v>8.8562399999999997</v>
      </c>
      <c r="K15" s="37">
        <v>5.6167899999999999</v>
      </c>
      <c r="L15" s="37">
        <v>5.6160199999999998</v>
      </c>
      <c r="M15" s="37">
        <f t="shared" si="0"/>
        <v>5.6164050000000003</v>
      </c>
      <c r="N15" s="37"/>
      <c r="O15" s="37">
        <v>1</v>
      </c>
      <c r="P15" s="37">
        <v>51.79</v>
      </c>
      <c r="Q15" s="37">
        <v>16.579999999999998</v>
      </c>
      <c r="R15" s="37"/>
      <c r="S15" s="37"/>
      <c r="T15" s="37"/>
      <c r="U15" s="37"/>
      <c r="V15" s="37"/>
      <c r="AA15" s="2">
        <v>0.70486111111111116</v>
      </c>
    </row>
    <row r="16" spans="1:27" x14ac:dyDescent="0.35">
      <c r="A16" t="s">
        <v>263</v>
      </c>
      <c r="C16">
        <v>3402</v>
      </c>
      <c r="D16" s="49">
        <v>43213</v>
      </c>
      <c r="E16">
        <v>35</v>
      </c>
      <c r="F16">
        <v>8.14</v>
      </c>
      <c r="G16">
        <v>26.9</v>
      </c>
      <c r="H16">
        <v>431</v>
      </c>
      <c r="I16">
        <v>16.31345</v>
      </c>
      <c r="J16">
        <v>8.8565500000000004</v>
      </c>
      <c r="K16" s="37">
        <v>5.2619199999999999</v>
      </c>
      <c r="L16" s="37">
        <v>5.2620300000000002</v>
      </c>
      <c r="M16" s="37">
        <f>AVERAGE(K16:L16)</f>
        <v>5.2619749999999996</v>
      </c>
      <c r="N16" s="37"/>
      <c r="O16" s="37">
        <v>1</v>
      </c>
      <c r="P16" s="37">
        <v>35.840000000000003</v>
      </c>
      <c r="Q16" s="37">
        <v>16.559999999999999</v>
      </c>
      <c r="AA16" s="2">
        <v>0.70486111111111116</v>
      </c>
    </row>
    <row r="17" spans="1:27" x14ac:dyDescent="0.35">
      <c r="A17" t="s">
        <v>223</v>
      </c>
      <c r="C17">
        <v>3402</v>
      </c>
      <c r="D17" s="49">
        <v>43213</v>
      </c>
      <c r="E17">
        <v>35.1</v>
      </c>
      <c r="F17">
        <v>8.14</v>
      </c>
      <c r="G17">
        <v>26.9</v>
      </c>
      <c r="H17">
        <v>432</v>
      </c>
      <c r="I17">
        <v>16.228020000000001</v>
      </c>
      <c r="J17">
        <v>8.8523499999999995</v>
      </c>
      <c r="K17" s="37">
        <v>4.48522</v>
      </c>
      <c r="L17" s="37">
        <v>4.4861300000000002</v>
      </c>
      <c r="M17" s="37">
        <f t="shared" ref="M17:M49" si="1">AVERAGE(K17:L17)</f>
        <v>4.4856750000000005</v>
      </c>
      <c r="N17" s="37"/>
      <c r="O17" s="37">
        <v>3</v>
      </c>
      <c r="P17" s="37">
        <v>54.79</v>
      </c>
      <c r="Q17" s="37">
        <v>15.48</v>
      </c>
      <c r="R17" s="51">
        <v>6.18</v>
      </c>
      <c r="S17" t="s">
        <v>300</v>
      </c>
      <c r="T17">
        <v>16.95</v>
      </c>
      <c r="AA17" s="2">
        <v>0.71527777777777779</v>
      </c>
    </row>
    <row r="18" spans="1:27" x14ac:dyDescent="0.35">
      <c r="A18" t="s">
        <v>265</v>
      </c>
      <c r="C18">
        <v>3403</v>
      </c>
      <c r="D18" s="49">
        <v>43213</v>
      </c>
      <c r="E18">
        <v>35.1</v>
      </c>
      <c r="F18">
        <v>8.1199999999999992</v>
      </c>
      <c r="G18">
        <v>26.9</v>
      </c>
      <c r="H18">
        <v>433</v>
      </c>
      <c r="I18">
        <v>16.310369999999999</v>
      </c>
      <c r="J18">
        <v>8.8572299999999995</v>
      </c>
      <c r="K18" s="37">
        <v>4.7453799999999999</v>
      </c>
      <c r="L18" s="37">
        <v>4.7443900000000001</v>
      </c>
      <c r="M18" s="37">
        <f t="shared" si="1"/>
        <v>4.744885</v>
      </c>
      <c r="N18" s="37"/>
      <c r="O18" s="37">
        <v>1</v>
      </c>
      <c r="P18" s="37">
        <v>38.54</v>
      </c>
      <c r="Q18" s="37">
        <v>15.62</v>
      </c>
      <c r="R18" s="37"/>
      <c r="S18" s="37"/>
      <c r="T18" s="37"/>
      <c r="AA18" s="2">
        <v>0.72013888888888899</v>
      </c>
    </row>
    <row r="19" spans="1:27" x14ac:dyDescent="0.35">
      <c r="A19" t="s">
        <v>281</v>
      </c>
      <c r="C19">
        <v>3403</v>
      </c>
      <c r="D19" s="49">
        <v>43213</v>
      </c>
      <c r="E19">
        <v>35.1</v>
      </c>
      <c r="F19">
        <v>8.1199999999999992</v>
      </c>
      <c r="G19">
        <v>26.9</v>
      </c>
      <c r="H19">
        <v>434</v>
      </c>
      <c r="I19">
        <v>16.260069999999999</v>
      </c>
      <c r="J19">
        <v>8.86205</v>
      </c>
      <c r="K19" s="37">
        <v>5.0374100000000004</v>
      </c>
      <c r="L19" s="37">
        <v>5.0363800000000003</v>
      </c>
      <c r="M19" s="37">
        <f t="shared" si="1"/>
        <v>5.0368950000000003</v>
      </c>
      <c r="N19" s="37"/>
      <c r="O19" s="37">
        <v>1</v>
      </c>
      <c r="P19" s="37">
        <v>39.590000000000003</v>
      </c>
      <c r="Q19" s="37">
        <v>14.23</v>
      </c>
      <c r="AA19" s="2">
        <v>0.73263888888888884</v>
      </c>
    </row>
    <row r="20" spans="1:27" x14ac:dyDescent="0.35">
      <c r="A20" t="s">
        <v>229</v>
      </c>
      <c r="C20">
        <v>3403</v>
      </c>
      <c r="D20" s="49">
        <v>43213</v>
      </c>
      <c r="E20">
        <v>35.200000000000003</v>
      </c>
      <c r="F20">
        <v>8.1300000000000008</v>
      </c>
      <c r="G20">
        <v>27</v>
      </c>
      <c r="H20">
        <v>435</v>
      </c>
      <c r="I20">
        <v>16.275289999999998</v>
      </c>
      <c r="J20">
        <v>8.8617799999999995</v>
      </c>
      <c r="K20" s="37">
        <v>3.2431100000000002</v>
      </c>
      <c r="L20" s="37">
        <v>3.2436600000000002</v>
      </c>
      <c r="M20" s="37">
        <f t="shared" si="1"/>
        <v>3.243385</v>
      </c>
      <c r="N20" s="37"/>
      <c r="O20" s="37">
        <v>1</v>
      </c>
      <c r="P20" s="37">
        <v>39.79</v>
      </c>
      <c r="Q20" s="37">
        <v>13.25</v>
      </c>
      <c r="AA20" s="2">
        <v>0.73749999999999993</v>
      </c>
    </row>
    <row r="21" spans="1:27" x14ac:dyDescent="0.35">
      <c r="A21" t="s">
        <v>247</v>
      </c>
      <c r="C21">
        <v>3403</v>
      </c>
      <c r="D21" s="49">
        <v>43213</v>
      </c>
      <c r="E21">
        <v>35.1</v>
      </c>
      <c r="F21">
        <v>8.1300000000000008</v>
      </c>
      <c r="G21">
        <v>27</v>
      </c>
      <c r="H21">
        <v>436</v>
      </c>
      <c r="I21">
        <v>16.26615</v>
      </c>
      <c r="J21" s="37">
        <v>8.8585999999999991</v>
      </c>
      <c r="K21" s="37">
        <v>8.7076499999999992</v>
      </c>
      <c r="L21" s="37">
        <v>8.70566</v>
      </c>
      <c r="M21" s="37">
        <f t="shared" si="1"/>
        <v>8.7066549999999996</v>
      </c>
      <c r="N21" s="37"/>
      <c r="O21" s="37">
        <v>1</v>
      </c>
      <c r="P21" s="37">
        <v>53.37</v>
      </c>
      <c r="Q21" s="37">
        <v>22.42</v>
      </c>
      <c r="AA21" s="2">
        <v>0.74722222222222223</v>
      </c>
    </row>
    <row r="22" spans="1:27" x14ac:dyDescent="0.35">
      <c r="A22" t="s">
        <v>246</v>
      </c>
      <c r="C22">
        <v>3403</v>
      </c>
      <c r="D22" s="49">
        <v>43213</v>
      </c>
      <c r="E22">
        <v>35</v>
      </c>
      <c r="F22">
        <v>8.1300000000000008</v>
      </c>
      <c r="G22">
        <v>27.1</v>
      </c>
      <c r="H22">
        <v>437</v>
      </c>
      <c r="I22">
        <v>16.178909999999998</v>
      </c>
      <c r="J22" s="52">
        <v>8.8457699999999999</v>
      </c>
      <c r="K22" s="37">
        <v>7.1013500000000001</v>
      </c>
      <c r="L22" s="37">
        <v>7.1010299999999997</v>
      </c>
      <c r="M22" s="37">
        <f t="shared" si="1"/>
        <v>7.1011899999999999</v>
      </c>
      <c r="N22" s="37"/>
      <c r="O22" s="37">
        <v>1</v>
      </c>
      <c r="P22" s="37">
        <v>42.85</v>
      </c>
      <c r="Q22" s="37">
        <v>17</v>
      </c>
      <c r="AA22" s="2">
        <v>0.75347222222222221</v>
      </c>
    </row>
    <row r="23" spans="1:27" x14ac:dyDescent="0.35">
      <c r="A23" t="s">
        <v>227</v>
      </c>
      <c r="C23">
        <v>3403</v>
      </c>
      <c r="D23" s="49">
        <v>43213</v>
      </c>
      <c r="E23">
        <v>34.9</v>
      </c>
      <c r="F23">
        <v>8.1199999999999992</v>
      </c>
      <c r="G23">
        <v>27.2</v>
      </c>
      <c r="H23">
        <v>438</v>
      </c>
      <c r="I23">
        <v>16.325669999999999</v>
      </c>
      <c r="J23" s="52">
        <v>8.8623100000000008</v>
      </c>
      <c r="K23" s="37">
        <v>4.5386600000000001</v>
      </c>
      <c r="L23" s="37">
        <v>4.5371600000000001</v>
      </c>
      <c r="M23" s="37">
        <f t="shared" si="1"/>
        <v>4.5379100000000001</v>
      </c>
      <c r="N23" s="37"/>
      <c r="O23" s="37">
        <v>2</v>
      </c>
      <c r="P23" s="37">
        <v>48.49</v>
      </c>
      <c r="Q23" s="37">
        <v>19.579999999999998</v>
      </c>
      <c r="R23" s="51">
        <v>33.409999999999997</v>
      </c>
      <c r="S23" t="s">
        <v>301</v>
      </c>
      <c r="Z23" t="s">
        <v>302</v>
      </c>
      <c r="AA23" s="2">
        <v>0.76458333333333339</v>
      </c>
    </row>
    <row r="24" spans="1:27" x14ac:dyDescent="0.35">
      <c r="A24" t="s">
        <v>266</v>
      </c>
      <c r="C24">
        <v>3403</v>
      </c>
      <c r="D24" s="49">
        <v>43213</v>
      </c>
      <c r="E24">
        <v>34.799999999999997</v>
      </c>
      <c r="F24">
        <v>8.1199999999999992</v>
      </c>
      <c r="G24">
        <v>27</v>
      </c>
      <c r="H24">
        <v>439</v>
      </c>
      <c r="I24">
        <v>16.2867</v>
      </c>
      <c r="J24" s="52">
        <v>8.8603299999999994</v>
      </c>
      <c r="K24" s="37">
        <v>8.7286300000000008</v>
      </c>
      <c r="L24" s="37">
        <v>8.7277400000000007</v>
      </c>
      <c r="M24" s="37">
        <f t="shared" si="1"/>
        <v>8.7281849999999999</v>
      </c>
      <c r="N24" s="37"/>
      <c r="O24" s="37">
        <v>1</v>
      </c>
      <c r="P24" s="37">
        <v>69.23</v>
      </c>
      <c r="Q24" s="37">
        <v>22.92</v>
      </c>
      <c r="R24" s="37"/>
      <c r="S24" s="37"/>
      <c r="AA24" s="2">
        <v>0.77083333333333337</v>
      </c>
    </row>
    <row r="25" spans="1:27" x14ac:dyDescent="0.35">
      <c r="A25" t="s">
        <v>280</v>
      </c>
      <c r="C25">
        <v>3403</v>
      </c>
      <c r="D25" s="49">
        <v>43213</v>
      </c>
      <c r="E25">
        <v>34.799999999999997</v>
      </c>
      <c r="F25">
        <v>8.1199999999999992</v>
      </c>
      <c r="G25">
        <v>27</v>
      </c>
      <c r="H25">
        <v>440</v>
      </c>
      <c r="I25">
        <v>16.221209999999999</v>
      </c>
      <c r="J25" s="52">
        <v>8.8607999999999993</v>
      </c>
      <c r="K25" s="37">
        <v>3.2173600000000002</v>
      </c>
      <c r="L25" s="37">
        <v>3.2161</v>
      </c>
      <c r="M25" s="37">
        <f t="shared" si="1"/>
        <v>3.2167300000000001</v>
      </c>
      <c r="N25" s="37"/>
      <c r="O25" s="37">
        <v>1</v>
      </c>
      <c r="P25" s="37">
        <v>45.7</v>
      </c>
      <c r="Q25" s="37">
        <v>14.18</v>
      </c>
      <c r="AA25" s="2">
        <v>0.78541666666666676</v>
      </c>
    </row>
    <row r="26" spans="1:27" x14ac:dyDescent="0.35">
      <c r="A26" t="s">
        <v>267</v>
      </c>
      <c r="C26">
        <v>3404</v>
      </c>
      <c r="D26" s="49">
        <v>43213</v>
      </c>
      <c r="E26">
        <v>34.700000000000003</v>
      </c>
      <c r="F26">
        <v>8.1199999999999992</v>
      </c>
      <c r="G26">
        <v>27.2</v>
      </c>
      <c r="H26">
        <v>441</v>
      </c>
      <c r="I26">
        <v>16.386790000000001</v>
      </c>
      <c r="J26" s="52">
        <v>8.86294</v>
      </c>
      <c r="K26" s="37">
        <v>8.8755100000000002</v>
      </c>
      <c r="L26" s="37">
        <v>8.8735800000000005</v>
      </c>
      <c r="M26" s="37">
        <f t="shared" si="1"/>
        <v>8.8745450000000012</v>
      </c>
      <c r="N26" s="37"/>
      <c r="O26" s="37">
        <v>1</v>
      </c>
      <c r="P26" s="37">
        <v>55.25</v>
      </c>
      <c r="Q26" s="37">
        <v>21.41</v>
      </c>
      <c r="AA26" s="2">
        <v>0.78541666666666676</v>
      </c>
    </row>
    <row r="27" spans="1:27" x14ac:dyDescent="0.35">
      <c r="A27" t="s">
        <v>230</v>
      </c>
      <c r="C27">
        <v>3404</v>
      </c>
      <c r="D27" s="49">
        <v>43213</v>
      </c>
      <c r="E27">
        <v>34.799999999999997</v>
      </c>
      <c r="F27">
        <v>8.1199999999999992</v>
      </c>
      <c r="G27">
        <v>27.2</v>
      </c>
      <c r="H27">
        <v>442</v>
      </c>
      <c r="I27">
        <v>16.344940000000001</v>
      </c>
      <c r="J27" s="52">
        <v>8.8629099999999994</v>
      </c>
      <c r="K27" s="37">
        <v>4.4669499999999998</v>
      </c>
      <c r="L27" s="37">
        <v>4.4655500000000004</v>
      </c>
      <c r="M27" s="37">
        <f t="shared" si="1"/>
        <v>4.4662500000000005</v>
      </c>
      <c r="N27" s="37"/>
      <c r="O27" s="37">
        <v>1</v>
      </c>
      <c r="P27" s="37">
        <v>39.32</v>
      </c>
      <c r="Q27" s="37">
        <v>14.94</v>
      </c>
      <c r="AA27" s="2">
        <v>0.79236111111111107</v>
      </c>
    </row>
    <row r="28" spans="1:27" x14ac:dyDescent="0.35">
      <c r="A28" t="s">
        <v>231</v>
      </c>
      <c r="C28">
        <v>3404</v>
      </c>
      <c r="D28" s="49">
        <v>43213</v>
      </c>
      <c r="E28">
        <v>34.799999999999997</v>
      </c>
      <c r="F28">
        <v>8.1199999999999992</v>
      </c>
      <c r="G28">
        <v>27</v>
      </c>
      <c r="H28">
        <v>443</v>
      </c>
      <c r="I28">
        <v>16.30538</v>
      </c>
      <c r="J28" s="52">
        <v>8.8667200000000008</v>
      </c>
      <c r="K28" s="37">
        <v>3.1892900000000002</v>
      </c>
      <c r="L28" s="37">
        <v>3.1880799999999998</v>
      </c>
      <c r="M28" s="37">
        <f t="shared" si="1"/>
        <v>3.188685</v>
      </c>
      <c r="N28" s="37"/>
      <c r="O28" s="37">
        <v>2</v>
      </c>
      <c r="P28" s="37">
        <v>46.08</v>
      </c>
      <c r="Q28" s="37">
        <v>15.99</v>
      </c>
      <c r="R28" s="51">
        <v>31.29</v>
      </c>
      <c r="S28" s="51">
        <v>8.48</v>
      </c>
      <c r="AA28" s="2">
        <v>0.79236111111111107</v>
      </c>
    </row>
    <row r="29" spans="1:27" x14ac:dyDescent="0.35">
      <c r="A29" t="s">
        <v>268</v>
      </c>
      <c r="B29" t="s">
        <v>343</v>
      </c>
      <c r="C29">
        <v>3404</v>
      </c>
      <c r="D29" s="49">
        <v>43213</v>
      </c>
      <c r="E29">
        <v>34.9</v>
      </c>
      <c r="F29">
        <v>8.11</v>
      </c>
      <c r="G29">
        <v>27.1</v>
      </c>
      <c r="H29">
        <v>444</v>
      </c>
      <c r="I29">
        <v>16.13917</v>
      </c>
      <c r="J29" s="52">
        <v>8.8497599999999998</v>
      </c>
      <c r="K29" s="37">
        <v>4.2035600000000004</v>
      </c>
      <c r="L29" s="37">
        <v>4.2019200000000003</v>
      </c>
      <c r="M29" s="37">
        <f t="shared" si="1"/>
        <v>4.2027400000000004</v>
      </c>
      <c r="N29" s="37"/>
      <c r="O29" s="37">
        <v>7</v>
      </c>
      <c r="P29" s="37">
        <v>44.29</v>
      </c>
      <c r="Q29" s="37">
        <v>16.04</v>
      </c>
      <c r="R29" s="37">
        <v>12.97</v>
      </c>
      <c r="S29" s="37">
        <v>9.51</v>
      </c>
      <c r="T29" s="51">
        <v>7.9</v>
      </c>
      <c r="U29" s="51">
        <v>9.1999999999999993</v>
      </c>
      <c r="V29" s="51">
        <v>8.4</v>
      </c>
      <c r="W29" s="51">
        <v>9.92</v>
      </c>
      <c r="X29" s="51">
        <v>20.399999999999999</v>
      </c>
      <c r="AA29" s="2">
        <v>0.8340277777777777</v>
      </c>
    </row>
    <row r="30" spans="1:27" x14ac:dyDescent="0.35">
      <c r="A30" t="s">
        <v>284</v>
      </c>
      <c r="C30">
        <v>3404</v>
      </c>
      <c r="D30" s="49">
        <v>43213</v>
      </c>
      <c r="E30">
        <v>34.9</v>
      </c>
      <c r="F30">
        <v>8.11</v>
      </c>
      <c r="G30">
        <v>27.1</v>
      </c>
      <c r="H30">
        <v>445</v>
      </c>
      <c r="I30">
        <v>16.21228</v>
      </c>
      <c r="J30" s="52">
        <v>8.8651999999999997</v>
      </c>
      <c r="K30" s="37">
        <v>4.8564600000000002</v>
      </c>
      <c r="L30" s="37">
        <v>4.8579600000000003</v>
      </c>
      <c r="M30" s="37">
        <f t="shared" si="1"/>
        <v>4.8572100000000002</v>
      </c>
      <c r="N30" s="37"/>
      <c r="O30" s="37">
        <v>6</v>
      </c>
      <c r="P30" s="37">
        <v>55.12</v>
      </c>
      <c r="Q30" s="37">
        <v>18.510000000000002</v>
      </c>
      <c r="R30" s="37">
        <v>12.19</v>
      </c>
      <c r="S30" s="37">
        <v>28.75</v>
      </c>
      <c r="T30" s="37">
        <v>5.48</v>
      </c>
      <c r="U30" s="37">
        <v>18.93</v>
      </c>
      <c r="V30" s="37">
        <v>8.6199999999999992</v>
      </c>
      <c r="W30" s="37">
        <v>7.79</v>
      </c>
      <c r="X30" s="37"/>
      <c r="AA30" s="2">
        <v>0.8340277777777777</v>
      </c>
    </row>
    <row r="31" spans="1:27" x14ac:dyDescent="0.35">
      <c r="A31" t="s">
        <v>282</v>
      </c>
      <c r="C31">
        <v>3404</v>
      </c>
      <c r="D31" s="49">
        <v>43213</v>
      </c>
      <c r="E31">
        <v>35</v>
      </c>
      <c r="F31">
        <v>8.11</v>
      </c>
      <c r="G31">
        <v>27.1</v>
      </c>
      <c r="H31">
        <v>446</v>
      </c>
      <c r="I31">
        <v>16.251899999999999</v>
      </c>
      <c r="J31" s="52">
        <v>8.8672799999999992</v>
      </c>
      <c r="K31" s="37">
        <v>3.1196799999999998</v>
      </c>
      <c r="L31" s="37">
        <v>3.12093</v>
      </c>
      <c r="M31" s="37">
        <f t="shared" si="1"/>
        <v>3.1203050000000001</v>
      </c>
      <c r="N31" s="37"/>
      <c r="O31" s="37">
        <v>4</v>
      </c>
      <c r="P31" s="37">
        <v>34.090000000000003</v>
      </c>
      <c r="Q31" s="37">
        <v>15.9</v>
      </c>
      <c r="R31" s="37">
        <v>12.55</v>
      </c>
      <c r="S31" s="37">
        <v>8.89</v>
      </c>
      <c r="T31" s="37">
        <v>4.4000000000000004</v>
      </c>
      <c r="U31" s="37">
        <v>6.15</v>
      </c>
      <c r="V31" s="37"/>
      <c r="W31" s="37"/>
      <c r="AA31" s="2">
        <v>0.8340277777777777</v>
      </c>
    </row>
    <row r="32" spans="1:27" x14ac:dyDescent="0.35">
      <c r="A32" t="s">
        <v>251</v>
      </c>
      <c r="C32">
        <v>3404</v>
      </c>
      <c r="D32" s="49">
        <v>43213</v>
      </c>
      <c r="E32">
        <v>35.1</v>
      </c>
      <c r="F32">
        <v>8.11</v>
      </c>
      <c r="G32">
        <v>27</v>
      </c>
      <c r="H32">
        <v>447</v>
      </c>
      <c r="I32">
        <v>16.090810000000001</v>
      </c>
      <c r="J32" s="52">
        <v>8.8377700000000008</v>
      </c>
      <c r="K32" s="37">
        <v>3.7539699999999998</v>
      </c>
      <c r="L32" s="37">
        <v>3.75068</v>
      </c>
      <c r="M32" s="37">
        <f t="shared" si="1"/>
        <v>3.7523249999999999</v>
      </c>
      <c r="N32" s="37"/>
      <c r="O32" s="37">
        <v>1</v>
      </c>
      <c r="P32" s="37">
        <v>55.66</v>
      </c>
      <c r="Q32" s="37">
        <v>14</v>
      </c>
      <c r="R32" s="37"/>
      <c r="S32" s="37"/>
      <c r="T32" s="37"/>
      <c r="U32" s="37"/>
      <c r="Z32" t="s">
        <v>303</v>
      </c>
      <c r="AA32" s="2">
        <v>0.8340277777777777</v>
      </c>
    </row>
    <row r="33" spans="1:27" x14ac:dyDescent="0.35">
      <c r="A33" t="s">
        <v>248</v>
      </c>
      <c r="C33">
        <v>3404</v>
      </c>
      <c r="D33" s="49">
        <v>43213</v>
      </c>
      <c r="E33">
        <v>35.200000000000003</v>
      </c>
      <c r="F33">
        <v>8.11</v>
      </c>
      <c r="G33">
        <v>27.1</v>
      </c>
      <c r="H33">
        <v>448</v>
      </c>
      <c r="I33">
        <v>16.668659999999999</v>
      </c>
      <c r="J33" s="52">
        <v>8.8744399999999999</v>
      </c>
      <c r="K33" s="37">
        <v>9.3053899999999992</v>
      </c>
      <c r="L33" s="37">
        <v>9.3035599999999992</v>
      </c>
      <c r="M33" s="37">
        <f t="shared" si="1"/>
        <v>9.3044750000000001</v>
      </c>
      <c r="N33" s="37"/>
      <c r="O33" s="37">
        <v>6</v>
      </c>
      <c r="P33" s="37">
        <v>42.75</v>
      </c>
      <c r="Q33" s="37">
        <v>24.24</v>
      </c>
      <c r="R33" s="51">
        <v>31.82</v>
      </c>
      <c r="S33" s="51">
        <v>12.45</v>
      </c>
      <c r="T33" s="53">
        <v>20.21</v>
      </c>
      <c r="U33" s="53">
        <v>31.67</v>
      </c>
      <c r="V33" s="53">
        <v>25.92</v>
      </c>
      <c r="W33" s="53">
        <v>25.1</v>
      </c>
      <c r="AA33" s="2">
        <v>0.85555555555555562</v>
      </c>
    </row>
    <row r="34" spans="1:27" x14ac:dyDescent="0.35">
      <c r="A34" t="s">
        <v>288</v>
      </c>
      <c r="C34">
        <v>3405</v>
      </c>
      <c r="D34" s="49">
        <v>43213</v>
      </c>
      <c r="E34">
        <v>35.299999999999997</v>
      </c>
      <c r="F34">
        <v>8.11</v>
      </c>
      <c r="G34">
        <v>27.1</v>
      </c>
      <c r="H34">
        <v>449</v>
      </c>
      <c r="I34">
        <v>16.652270000000001</v>
      </c>
      <c r="J34" s="52">
        <v>8.8732900000000008</v>
      </c>
      <c r="K34" s="37">
        <v>3.94143</v>
      </c>
      <c r="L34" s="37">
        <v>3.9436800000000001</v>
      </c>
      <c r="M34" s="37">
        <f t="shared" si="1"/>
        <v>3.942555</v>
      </c>
      <c r="N34" s="37"/>
      <c r="O34" s="37">
        <v>3</v>
      </c>
      <c r="P34" s="37">
        <v>46.88</v>
      </c>
      <c r="Q34" s="37">
        <v>16.05</v>
      </c>
      <c r="R34" s="37">
        <v>17.21</v>
      </c>
      <c r="S34" s="37">
        <v>6.15</v>
      </c>
      <c r="T34" s="37">
        <v>5.59</v>
      </c>
      <c r="U34" s="37"/>
      <c r="V34" s="37"/>
      <c r="W34" s="37"/>
      <c r="AA34" s="2">
        <v>0.85555555555555562</v>
      </c>
    </row>
    <row r="35" spans="1:27" x14ac:dyDescent="0.35">
      <c r="A35" t="s">
        <v>236</v>
      </c>
      <c r="C35">
        <v>3405</v>
      </c>
      <c r="D35" s="49">
        <v>43213</v>
      </c>
      <c r="E35">
        <v>35.4</v>
      </c>
      <c r="F35">
        <v>8.1</v>
      </c>
      <c r="G35">
        <v>27.1</v>
      </c>
      <c r="H35">
        <v>450</v>
      </c>
      <c r="I35">
        <v>16.67212</v>
      </c>
      <c r="J35" s="52">
        <v>8.8774899999999999</v>
      </c>
      <c r="K35" s="37">
        <v>6.12493</v>
      </c>
      <c r="L35" s="37">
        <v>6.1238700000000001</v>
      </c>
      <c r="M35" s="37">
        <f t="shared" si="1"/>
        <v>6.1243999999999996</v>
      </c>
      <c r="N35" s="37"/>
      <c r="O35" s="37">
        <v>1</v>
      </c>
      <c r="P35" s="37">
        <v>41.19</v>
      </c>
      <c r="Q35" s="37">
        <v>19.739999999999998</v>
      </c>
      <c r="R35" s="37"/>
      <c r="S35" s="37"/>
      <c r="T35" s="37"/>
      <c r="AA35" s="2">
        <v>0.85555555555555562</v>
      </c>
    </row>
    <row r="36" spans="1:27" x14ac:dyDescent="0.35">
      <c r="A36" t="s">
        <v>255</v>
      </c>
      <c r="C36">
        <v>3405</v>
      </c>
      <c r="D36" s="49">
        <v>43213</v>
      </c>
      <c r="E36">
        <v>35.4</v>
      </c>
      <c r="F36">
        <v>8.11</v>
      </c>
      <c r="G36">
        <v>27.1</v>
      </c>
      <c r="H36">
        <v>451</v>
      </c>
      <c r="I36">
        <v>16.681529999999999</v>
      </c>
      <c r="J36" s="52">
        <v>8.8775200000000005</v>
      </c>
      <c r="K36" s="37">
        <v>5.1608099999999997</v>
      </c>
      <c r="L36" s="37">
        <v>5.1615399999999996</v>
      </c>
      <c r="M36" s="37">
        <f t="shared" si="1"/>
        <v>5.1611750000000001</v>
      </c>
      <c r="N36" s="37"/>
      <c r="O36" s="37">
        <v>1</v>
      </c>
      <c r="P36" s="37">
        <v>40.200000000000003</v>
      </c>
      <c r="Q36" s="37">
        <v>16.12</v>
      </c>
      <c r="AA36" s="2">
        <v>0.85555555555555562</v>
      </c>
    </row>
    <row r="37" spans="1:27" x14ac:dyDescent="0.35">
      <c r="A37" t="s">
        <v>287</v>
      </c>
      <c r="C37">
        <v>3405</v>
      </c>
      <c r="D37" s="49">
        <v>43213</v>
      </c>
      <c r="E37">
        <v>35.4</v>
      </c>
      <c r="F37">
        <v>8.11</v>
      </c>
      <c r="G37">
        <v>27.1</v>
      </c>
      <c r="H37">
        <v>452</v>
      </c>
      <c r="I37">
        <v>16.686900000000001</v>
      </c>
      <c r="J37" s="52">
        <v>8.8793299999999995</v>
      </c>
      <c r="K37" s="37">
        <v>4.6025200000000002</v>
      </c>
      <c r="L37" s="37">
        <v>4.6014099999999996</v>
      </c>
      <c r="M37" s="37">
        <f t="shared" si="1"/>
        <v>4.6019649999999999</v>
      </c>
      <c r="N37" s="37"/>
      <c r="O37" s="37">
        <v>1</v>
      </c>
      <c r="P37" s="37">
        <v>36.51</v>
      </c>
      <c r="Q37" s="37">
        <v>15.9</v>
      </c>
      <c r="AA37" s="2">
        <v>0.88541666666666663</v>
      </c>
    </row>
    <row r="38" spans="1:27" x14ac:dyDescent="0.35">
      <c r="A38" t="s">
        <v>271</v>
      </c>
      <c r="C38">
        <v>3405</v>
      </c>
      <c r="D38" s="49">
        <v>43213</v>
      </c>
      <c r="E38">
        <v>35.4</v>
      </c>
      <c r="F38">
        <v>8.11</v>
      </c>
      <c r="G38">
        <v>27.1</v>
      </c>
      <c r="H38">
        <v>453</v>
      </c>
      <c r="I38">
        <v>16.563849999999999</v>
      </c>
      <c r="J38" s="52">
        <v>8.8811699999999991</v>
      </c>
      <c r="K38" s="37">
        <v>4.9769300000000003</v>
      </c>
      <c r="L38" s="37">
        <v>4.9778000000000002</v>
      </c>
      <c r="M38" s="37">
        <f t="shared" si="1"/>
        <v>4.9773650000000007</v>
      </c>
      <c r="N38" s="37"/>
      <c r="O38" s="37">
        <v>1</v>
      </c>
      <c r="P38" s="37">
        <v>42.76</v>
      </c>
      <c r="Q38" s="37">
        <v>14.48</v>
      </c>
      <c r="AA38" s="2">
        <v>0.88541666666666663</v>
      </c>
    </row>
    <row r="39" spans="1:27" x14ac:dyDescent="0.35">
      <c r="A39" t="s">
        <v>252</v>
      </c>
      <c r="C39">
        <v>3405</v>
      </c>
      <c r="D39" s="49">
        <v>43213</v>
      </c>
      <c r="E39">
        <v>35.4</v>
      </c>
      <c r="F39">
        <v>8.11</v>
      </c>
      <c r="G39">
        <v>27.1</v>
      </c>
      <c r="H39">
        <v>454</v>
      </c>
      <c r="I39">
        <v>16.682220000000001</v>
      </c>
      <c r="J39" s="52">
        <v>8.8823399999999992</v>
      </c>
      <c r="K39" s="37">
        <v>9.2529900000000005</v>
      </c>
      <c r="L39" s="37">
        <v>9.2527000000000008</v>
      </c>
      <c r="M39" s="37">
        <f t="shared" si="1"/>
        <v>9.2528450000000007</v>
      </c>
      <c r="N39" s="37"/>
      <c r="O39" s="37">
        <v>2</v>
      </c>
      <c r="P39" s="37">
        <v>54.84</v>
      </c>
      <c r="Q39" s="37">
        <v>24.83</v>
      </c>
      <c r="R39" t="s">
        <v>304</v>
      </c>
      <c r="S39">
        <v>9.16</v>
      </c>
      <c r="T39">
        <v>18.420000000000002</v>
      </c>
      <c r="AA39" s="2">
        <v>0.88541666666666663</v>
      </c>
    </row>
    <row r="40" spans="1:27" x14ac:dyDescent="0.35">
      <c r="A40" t="s">
        <v>269</v>
      </c>
      <c r="B40" t="s">
        <v>344</v>
      </c>
      <c r="C40">
        <v>3405</v>
      </c>
      <c r="D40" s="49">
        <v>43213</v>
      </c>
      <c r="E40">
        <v>35.299999999999997</v>
      </c>
      <c r="F40">
        <v>8.1</v>
      </c>
      <c r="G40">
        <v>27.1</v>
      </c>
      <c r="H40">
        <v>455</v>
      </c>
      <c r="I40">
        <v>16.5428</v>
      </c>
      <c r="J40" s="52">
        <v>8.8738200000000003</v>
      </c>
      <c r="K40" s="37">
        <v>3.2793999999999999</v>
      </c>
      <c r="L40" s="37">
        <v>3.28173</v>
      </c>
      <c r="M40" s="37">
        <f t="shared" si="1"/>
        <v>3.2805650000000002</v>
      </c>
      <c r="N40" s="37"/>
      <c r="O40" s="37">
        <v>1</v>
      </c>
      <c r="P40" s="37">
        <v>36.92</v>
      </c>
      <c r="Q40" s="37">
        <v>14.57</v>
      </c>
      <c r="R40" s="37"/>
      <c r="S40" s="37"/>
      <c r="T40" s="37"/>
      <c r="AA40" s="2">
        <v>0.88541666666666663</v>
      </c>
    </row>
    <row r="41" spans="1:27" x14ac:dyDescent="0.35">
      <c r="A41" t="s">
        <v>233</v>
      </c>
      <c r="C41">
        <v>3405</v>
      </c>
      <c r="D41" s="49">
        <v>43213</v>
      </c>
      <c r="E41">
        <v>35.299999999999997</v>
      </c>
      <c r="F41">
        <v>8.1</v>
      </c>
      <c r="G41">
        <v>27.1</v>
      </c>
      <c r="H41">
        <v>456</v>
      </c>
      <c r="I41">
        <v>16.647950000000002</v>
      </c>
      <c r="J41" s="52">
        <v>8.8817599999999999</v>
      </c>
      <c r="K41" s="37">
        <v>6.5385799999999996</v>
      </c>
      <c r="L41" s="37">
        <v>6.5373599999999996</v>
      </c>
      <c r="M41" s="37">
        <f t="shared" si="1"/>
        <v>6.5379699999999996</v>
      </c>
      <c r="N41" s="37"/>
      <c r="O41" s="37">
        <v>2</v>
      </c>
      <c r="P41" s="37">
        <v>55.75</v>
      </c>
      <c r="Q41" s="37">
        <v>17.71</v>
      </c>
      <c r="R41" s="51">
        <v>26.04</v>
      </c>
      <c r="S41" s="51">
        <v>9.98</v>
      </c>
      <c r="AA41" s="2">
        <v>0.90833333333333333</v>
      </c>
    </row>
    <row r="42" spans="1:27" x14ac:dyDescent="0.35">
      <c r="A42" t="s">
        <v>216</v>
      </c>
      <c r="C42">
        <v>3406</v>
      </c>
      <c r="D42" s="49">
        <v>43213</v>
      </c>
      <c r="E42">
        <v>35.200000000000003</v>
      </c>
      <c r="F42">
        <v>8.1</v>
      </c>
      <c r="G42">
        <v>27.1</v>
      </c>
      <c r="H42">
        <v>457</v>
      </c>
      <c r="I42">
        <v>16.60566</v>
      </c>
      <c r="J42" s="37">
        <v>8.8171700000000008</v>
      </c>
      <c r="K42">
        <v>7.7028499999999998</v>
      </c>
      <c r="L42" s="37">
        <v>7.7022000000000004</v>
      </c>
      <c r="M42" s="37">
        <f t="shared" si="1"/>
        <v>7.7025249999999996</v>
      </c>
      <c r="N42" s="37"/>
      <c r="O42" s="37">
        <v>5</v>
      </c>
      <c r="P42" s="37">
        <v>53.92</v>
      </c>
      <c r="Q42" s="37">
        <v>18.420000000000002</v>
      </c>
      <c r="R42" s="37">
        <v>28.39</v>
      </c>
      <c r="S42" s="37" t="s">
        <v>305</v>
      </c>
      <c r="T42" s="51">
        <v>28.12</v>
      </c>
      <c r="U42" s="51">
        <v>23.27</v>
      </c>
      <c r="V42" s="51">
        <v>6.83</v>
      </c>
      <c r="AA42" s="2">
        <v>0.90833333333333333</v>
      </c>
    </row>
    <row r="43" spans="1:27" x14ac:dyDescent="0.35">
      <c r="A43" t="s">
        <v>239</v>
      </c>
      <c r="C43">
        <v>3406</v>
      </c>
      <c r="D43" s="49">
        <v>43213</v>
      </c>
      <c r="E43">
        <v>35.1</v>
      </c>
      <c r="F43">
        <v>8.1</v>
      </c>
      <c r="G43">
        <v>27.1</v>
      </c>
      <c r="H43">
        <v>458</v>
      </c>
      <c r="I43">
        <v>16.635300000000001</v>
      </c>
      <c r="J43" s="52">
        <v>8.9070599999999995</v>
      </c>
      <c r="K43" s="37">
        <v>5.1015199999999998</v>
      </c>
      <c r="L43" s="37">
        <v>5.1003299999999996</v>
      </c>
      <c r="M43" s="37">
        <f t="shared" si="1"/>
        <v>5.1009250000000002</v>
      </c>
      <c r="N43" s="37"/>
      <c r="O43" s="37">
        <v>1</v>
      </c>
      <c r="P43" s="37">
        <v>41.19</v>
      </c>
      <c r="Q43" s="37">
        <v>15.58</v>
      </c>
      <c r="R43" s="37"/>
      <c r="S43" s="37"/>
      <c r="T43" s="37"/>
      <c r="U43" s="37"/>
      <c r="V43" s="37"/>
      <c r="AA43" s="2">
        <v>0.90833333333333333</v>
      </c>
    </row>
    <row r="44" spans="1:27" x14ac:dyDescent="0.35">
      <c r="A44" t="s">
        <v>272</v>
      </c>
      <c r="C44">
        <v>3406</v>
      </c>
      <c r="D44" s="49">
        <v>43213</v>
      </c>
      <c r="E44">
        <v>35</v>
      </c>
      <c r="F44">
        <v>8.1</v>
      </c>
      <c r="G44">
        <v>27.2</v>
      </c>
      <c r="H44">
        <v>459</v>
      </c>
      <c r="I44">
        <v>16.667400000000001</v>
      </c>
      <c r="J44" s="52">
        <v>8.89053</v>
      </c>
      <c r="K44" s="37">
        <v>5.6676799999999998</v>
      </c>
      <c r="L44" s="37">
        <v>5.6680200000000003</v>
      </c>
      <c r="M44" s="37">
        <f t="shared" si="1"/>
        <v>5.6678499999999996</v>
      </c>
      <c r="N44" s="37"/>
      <c r="O44" s="37">
        <v>1</v>
      </c>
      <c r="P44" s="37">
        <v>57.87</v>
      </c>
      <c r="Q44" s="37">
        <v>16.3</v>
      </c>
      <c r="AA44" s="2">
        <v>0.90833333333333333</v>
      </c>
    </row>
    <row r="45" spans="1:27" x14ac:dyDescent="0.35">
      <c r="A45" t="s">
        <v>256</v>
      </c>
      <c r="B45">
        <v>467</v>
      </c>
      <c r="C45">
        <v>3406</v>
      </c>
      <c r="D45" s="49">
        <v>43213</v>
      </c>
      <c r="E45">
        <v>35</v>
      </c>
      <c r="F45">
        <v>8.1</v>
      </c>
      <c r="G45">
        <v>27.3</v>
      </c>
      <c r="H45">
        <v>460</v>
      </c>
      <c r="I45">
        <v>16.720320000000001</v>
      </c>
      <c r="J45" s="52">
        <v>8.8908500000000004</v>
      </c>
      <c r="K45" s="37">
        <v>4.39567</v>
      </c>
      <c r="L45" s="37">
        <v>4.3950399999999998</v>
      </c>
      <c r="M45" s="37">
        <f t="shared" si="1"/>
        <v>4.3953550000000003</v>
      </c>
      <c r="N45" s="37"/>
      <c r="O45" s="37">
        <v>3</v>
      </c>
      <c r="P45" s="37">
        <v>38.33</v>
      </c>
      <c r="Q45" s="37">
        <v>17.28</v>
      </c>
      <c r="R45" s="51">
        <v>12.24</v>
      </c>
      <c r="S45" t="s">
        <v>306</v>
      </c>
      <c r="T45">
        <v>7.8</v>
      </c>
      <c r="Z45">
        <v>467</v>
      </c>
      <c r="AA45" s="2">
        <v>0.93333333333333324</v>
      </c>
    </row>
    <row r="46" spans="1:27" x14ac:dyDescent="0.35">
      <c r="A46" t="s">
        <v>273</v>
      </c>
      <c r="C46">
        <v>3406</v>
      </c>
      <c r="D46" s="49">
        <v>43213</v>
      </c>
      <c r="E46">
        <v>35</v>
      </c>
      <c r="F46">
        <v>8.1</v>
      </c>
      <c r="G46">
        <v>27.3</v>
      </c>
      <c r="H46">
        <v>461</v>
      </c>
      <c r="I46">
        <v>16.721699999999998</v>
      </c>
      <c r="J46" s="52">
        <v>8.8909400000000005</v>
      </c>
      <c r="K46" s="37">
        <v>5.1116400000000004</v>
      </c>
      <c r="L46" s="37">
        <v>5.1101599999999996</v>
      </c>
      <c r="M46" s="37">
        <f t="shared" si="1"/>
        <v>5.1109</v>
      </c>
      <c r="N46" s="37"/>
      <c r="O46" s="37">
        <v>1</v>
      </c>
      <c r="P46" s="37">
        <v>49.19</v>
      </c>
      <c r="Q46" s="37">
        <v>22.12</v>
      </c>
      <c r="R46" s="37"/>
      <c r="S46" s="37"/>
      <c r="T46" s="37"/>
      <c r="AA46" s="2">
        <v>0.93333333333333324</v>
      </c>
    </row>
    <row r="47" spans="1:27" x14ac:dyDescent="0.35">
      <c r="A47" t="s">
        <v>237</v>
      </c>
      <c r="B47">
        <v>464</v>
      </c>
      <c r="C47">
        <v>3406</v>
      </c>
      <c r="D47" s="49">
        <v>43213</v>
      </c>
      <c r="E47">
        <v>35</v>
      </c>
      <c r="F47">
        <v>8.1</v>
      </c>
      <c r="G47">
        <v>27.3</v>
      </c>
      <c r="H47">
        <v>462</v>
      </c>
      <c r="I47">
        <v>16.710090000000001</v>
      </c>
      <c r="J47" s="52">
        <v>8.8930399999999992</v>
      </c>
      <c r="K47" s="37">
        <v>5.2585100000000002</v>
      </c>
      <c r="L47" s="37">
        <v>5.2580999999999998</v>
      </c>
      <c r="M47" s="37">
        <f t="shared" si="1"/>
        <v>5.258305</v>
      </c>
      <c r="N47" s="37"/>
      <c r="O47" s="37">
        <v>3</v>
      </c>
      <c r="P47" s="37">
        <v>41.58</v>
      </c>
      <c r="Q47" s="37">
        <v>16.649999999999999</v>
      </c>
      <c r="R47" s="51">
        <v>5.95</v>
      </c>
      <c r="S47" s="51">
        <v>14.5</v>
      </c>
      <c r="T47" s="51">
        <v>5.64</v>
      </c>
      <c r="Z47" t="s">
        <v>307</v>
      </c>
      <c r="AA47" s="2">
        <v>0.93333333333333324</v>
      </c>
    </row>
    <row r="48" spans="1:27" x14ac:dyDescent="0.35">
      <c r="A48" t="s">
        <v>214</v>
      </c>
      <c r="C48">
        <v>3406</v>
      </c>
      <c r="D48" s="49">
        <v>43213</v>
      </c>
      <c r="E48">
        <v>35.1</v>
      </c>
      <c r="F48">
        <v>8.1</v>
      </c>
      <c r="G48">
        <v>27.4</v>
      </c>
      <c r="H48">
        <v>463</v>
      </c>
      <c r="I48">
        <v>16.637309999999999</v>
      </c>
      <c r="J48" s="52">
        <v>8.8919899999999998</v>
      </c>
      <c r="K48" s="37">
        <v>4.5850600000000004</v>
      </c>
      <c r="L48" s="37">
        <v>4.5954499999999996</v>
      </c>
      <c r="M48" s="37">
        <f t="shared" si="1"/>
        <v>4.590255</v>
      </c>
      <c r="N48" s="37"/>
      <c r="O48" s="37">
        <v>1</v>
      </c>
      <c r="P48" s="37">
        <v>41.45</v>
      </c>
      <c r="Q48" s="37">
        <v>14.37</v>
      </c>
      <c r="R48" s="37"/>
      <c r="S48" s="37"/>
      <c r="T48" s="37"/>
      <c r="AA48" s="2">
        <v>0.93333333333333324</v>
      </c>
    </row>
    <row r="49" spans="1:27" x14ac:dyDescent="0.35">
      <c r="A49" t="s">
        <v>258</v>
      </c>
      <c r="B49">
        <v>466</v>
      </c>
      <c r="C49">
        <v>3406</v>
      </c>
      <c r="D49" s="49">
        <v>43213</v>
      </c>
      <c r="E49">
        <v>35.1</v>
      </c>
      <c r="F49">
        <v>8.09</v>
      </c>
      <c r="G49">
        <v>27.4</v>
      </c>
      <c r="H49">
        <v>464</v>
      </c>
      <c r="I49">
        <v>16.56119</v>
      </c>
      <c r="J49" s="52">
        <v>8.8861899999999991</v>
      </c>
      <c r="K49" s="37">
        <v>5.6694500000000003</v>
      </c>
      <c r="L49" s="37">
        <v>5.66798</v>
      </c>
      <c r="M49" s="37">
        <f t="shared" si="1"/>
        <v>5.6687150000000006</v>
      </c>
      <c r="N49" s="37"/>
      <c r="O49" s="37">
        <v>3</v>
      </c>
      <c r="P49" s="37">
        <v>47.38</v>
      </c>
      <c r="Q49" s="37">
        <v>16.37</v>
      </c>
      <c r="R49" s="51">
        <v>29.72</v>
      </c>
      <c r="S49" t="s">
        <v>308</v>
      </c>
      <c r="T49">
        <v>28.39</v>
      </c>
      <c r="Z49">
        <v>466</v>
      </c>
      <c r="AA49" s="2">
        <v>0.93333333333333324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9"/>
  <sheetViews>
    <sheetView workbookViewId="0">
      <pane ySplit="1" topLeftCell="A2" activePane="bottomLeft" state="frozen"/>
      <selection pane="bottomLeft" activeCell="S78" sqref="S78"/>
    </sheetView>
  </sheetViews>
  <sheetFormatPr defaultRowHeight="14.5" x14ac:dyDescent="0.35"/>
  <cols>
    <col min="10" max="10" width="17.1796875" customWidth="1"/>
    <col min="11" max="11" width="18.08984375" customWidth="1"/>
    <col min="12" max="12" width="17.08984375" customWidth="1"/>
    <col min="13" max="13" width="13.6328125" customWidth="1"/>
    <col min="14" max="16" width="8.90625" style="16" customWidth="1"/>
    <col min="17" max="17" width="8.90625" style="16"/>
    <col min="18" max="21" width="15" style="16" customWidth="1"/>
    <col min="22" max="22" width="14.36328125" customWidth="1"/>
    <col min="23" max="23" width="23.1796875" customWidth="1"/>
  </cols>
  <sheetData>
    <row r="1" spans="1:31" x14ac:dyDescent="0.35">
      <c r="A1" s="37" t="s">
        <v>354</v>
      </c>
      <c r="B1" s="37" t="s">
        <v>356</v>
      </c>
      <c r="C1" s="37" t="s">
        <v>360</v>
      </c>
      <c r="D1" s="57" t="s">
        <v>290</v>
      </c>
      <c r="E1" s="57" t="s">
        <v>361</v>
      </c>
      <c r="F1" s="57" t="s">
        <v>362</v>
      </c>
      <c r="G1" s="57" t="s">
        <v>41</v>
      </c>
      <c r="H1" s="58" t="s">
        <v>43</v>
      </c>
      <c r="I1" s="58" t="s">
        <v>42</v>
      </c>
      <c r="J1" s="59" t="s">
        <v>378</v>
      </c>
      <c r="K1" s="57" t="s">
        <v>375</v>
      </c>
      <c r="L1" s="57" t="s">
        <v>376</v>
      </c>
      <c r="M1" s="57" t="s">
        <v>377</v>
      </c>
      <c r="N1" s="57" t="s">
        <v>381</v>
      </c>
      <c r="O1" s="57" t="s">
        <v>383</v>
      </c>
      <c r="P1" s="57" t="s">
        <v>382</v>
      </c>
      <c r="Q1" s="57" t="s">
        <v>384</v>
      </c>
      <c r="R1" s="57" t="s">
        <v>385</v>
      </c>
      <c r="S1" s="57" t="s">
        <v>399</v>
      </c>
      <c r="T1" s="65" t="s">
        <v>400</v>
      </c>
      <c r="U1" s="65"/>
      <c r="V1" s="63" t="s">
        <v>398</v>
      </c>
      <c r="W1" s="31"/>
      <c r="X1" s="31"/>
      <c r="Y1" s="31"/>
      <c r="Z1" s="31"/>
      <c r="AA1" s="31"/>
      <c r="AB1" s="31"/>
      <c r="AC1" s="31"/>
      <c r="AD1" s="36"/>
      <c r="AE1" s="31"/>
    </row>
    <row r="2" spans="1:31" x14ac:dyDescent="0.35">
      <c r="A2" s="37" t="s">
        <v>355</v>
      </c>
      <c r="B2" s="37"/>
      <c r="C2" s="37">
        <v>1</v>
      </c>
      <c r="D2" s="57" t="s">
        <v>365</v>
      </c>
      <c r="E2" s="57"/>
      <c r="F2" s="57"/>
      <c r="G2" s="57">
        <v>34.1</v>
      </c>
      <c r="H2" s="58">
        <v>8.08</v>
      </c>
      <c r="I2" s="58">
        <v>26.8</v>
      </c>
      <c r="J2" s="58">
        <v>16.105160000000001</v>
      </c>
      <c r="K2" s="59"/>
      <c r="L2" s="59"/>
      <c r="M2" s="58">
        <v>8.8448829999999994</v>
      </c>
      <c r="N2" s="57">
        <v>6.7096000000000003E-2</v>
      </c>
      <c r="O2" s="57">
        <f>N2/(SQRT(2))</f>
        <v>4.7444036590492594E-2</v>
      </c>
      <c r="P2" s="57">
        <v>1.0442E-2</v>
      </c>
      <c r="Q2" s="16">
        <f t="shared" ref="Q2:Q33" si="0">P2/(SQRT(2))</f>
        <v>7.3836090091499284E-3</v>
      </c>
      <c r="R2" s="57">
        <f>(M2/M2)*M2</f>
        <v>8.8448829999999994</v>
      </c>
      <c r="S2" s="57"/>
      <c r="T2" s="57"/>
      <c r="U2" s="57"/>
      <c r="V2" s="57"/>
      <c r="W2" s="55"/>
      <c r="X2" s="31" t="s">
        <v>386</v>
      </c>
      <c r="Y2" s="31"/>
      <c r="Z2" s="31"/>
      <c r="AA2" s="31"/>
      <c r="AB2" s="31"/>
      <c r="AC2" s="31"/>
      <c r="AD2" s="36"/>
      <c r="AE2" s="31"/>
    </row>
    <row r="3" spans="1:31" ht="14.4" customHeight="1" x14ac:dyDescent="0.35">
      <c r="A3" s="37" t="s">
        <v>355</v>
      </c>
      <c r="B3" s="37" t="s">
        <v>357</v>
      </c>
      <c r="C3" s="37">
        <v>1</v>
      </c>
      <c r="D3" s="37" t="s">
        <v>214</v>
      </c>
      <c r="E3" s="38">
        <v>1</v>
      </c>
      <c r="F3" s="38"/>
      <c r="G3" s="37">
        <v>34.6</v>
      </c>
      <c r="H3" s="37">
        <v>8.1</v>
      </c>
      <c r="I3" s="37">
        <v>27.4</v>
      </c>
      <c r="J3" s="37"/>
      <c r="K3" s="37">
        <v>4.4301000000000004</v>
      </c>
      <c r="L3" s="37">
        <v>4.4345299999999996</v>
      </c>
      <c r="M3" s="37">
        <f t="shared" ref="M3:M14" si="1">AVERAGE(K3:L3)</f>
        <v>4.432315</v>
      </c>
      <c r="N3" s="64"/>
      <c r="O3" s="57"/>
      <c r="P3" s="57">
        <f t="shared" ref="P3:P14" si="2">STDEV(K3:L3)</f>
        <v>3.1324830406558881E-3</v>
      </c>
      <c r="Q3" s="16">
        <f t="shared" si="0"/>
        <v>2.2149999999996339E-3</v>
      </c>
      <c r="R3" s="57">
        <f>(M2/M2)*M3</f>
        <v>4.432315</v>
      </c>
      <c r="S3" s="57"/>
      <c r="T3" s="57"/>
      <c r="U3" s="57"/>
      <c r="V3" s="37"/>
      <c r="W3" s="55">
        <f>(R106-R3)*100</f>
        <v>13.800137582667471</v>
      </c>
      <c r="X3" s="37"/>
      <c r="Y3" s="37"/>
      <c r="Z3" s="37"/>
      <c r="AA3" s="37"/>
      <c r="AB3" s="37"/>
      <c r="AC3" s="37"/>
      <c r="AD3" s="40"/>
      <c r="AE3" s="37"/>
    </row>
    <row r="4" spans="1:31" x14ac:dyDescent="0.35">
      <c r="A4" s="37" t="s">
        <v>355</v>
      </c>
      <c r="B4" s="37" t="s">
        <v>358</v>
      </c>
      <c r="C4" s="37">
        <v>1</v>
      </c>
      <c r="D4" s="37" t="s">
        <v>216</v>
      </c>
      <c r="E4" s="38">
        <v>2</v>
      </c>
      <c r="F4" s="38"/>
      <c r="G4" s="37">
        <v>34.4</v>
      </c>
      <c r="H4" s="37">
        <v>8.08</v>
      </c>
      <c r="I4" s="37">
        <v>27.2</v>
      </c>
      <c r="J4" s="37"/>
      <c r="K4" s="37">
        <v>7.2732200000000002</v>
      </c>
      <c r="L4" s="37">
        <v>7.2671299999999999</v>
      </c>
      <c r="M4" s="37">
        <f t="shared" si="1"/>
        <v>7.2701750000000001</v>
      </c>
      <c r="N4" s="57"/>
      <c r="O4" s="57"/>
      <c r="P4" s="57">
        <f t="shared" si="2"/>
        <v>4.3062802974263379E-3</v>
      </c>
      <c r="Q4" s="16">
        <f t="shared" si="0"/>
        <v>3.045000000000186E-3</v>
      </c>
      <c r="R4" s="57">
        <f>(M2/M2)*M4</f>
        <v>7.2701750000000001</v>
      </c>
      <c r="S4" s="57"/>
      <c r="T4" s="57"/>
      <c r="U4" s="57"/>
      <c r="V4" s="37"/>
      <c r="X4" s="37" t="s">
        <v>387</v>
      </c>
      <c r="Y4" s="37"/>
      <c r="Z4" s="37"/>
      <c r="AA4" s="37"/>
      <c r="AB4" s="37"/>
      <c r="AC4" s="37"/>
      <c r="AD4" s="37"/>
      <c r="AE4" s="37"/>
    </row>
    <row r="5" spans="1:31" x14ac:dyDescent="0.35">
      <c r="A5" s="37" t="s">
        <v>355</v>
      </c>
      <c r="B5" s="37" t="s">
        <v>359</v>
      </c>
      <c r="C5" s="37">
        <v>1</v>
      </c>
      <c r="D5" s="37" t="s">
        <v>219</v>
      </c>
      <c r="E5" s="38">
        <v>3</v>
      </c>
      <c r="F5" s="38"/>
      <c r="G5" s="37">
        <v>34.299999999999997</v>
      </c>
      <c r="H5" s="37">
        <v>8.08</v>
      </c>
      <c r="I5" s="37">
        <v>27.2</v>
      </c>
      <c r="J5" s="37"/>
      <c r="K5" s="37">
        <v>5.5819900000000002</v>
      </c>
      <c r="L5" s="37">
        <v>5.58413</v>
      </c>
      <c r="M5" s="37">
        <f t="shared" si="1"/>
        <v>5.5830599999999997</v>
      </c>
      <c r="N5" s="57"/>
      <c r="O5" s="57"/>
      <c r="P5" s="57">
        <f t="shared" si="2"/>
        <v>1.5132085117390765E-3</v>
      </c>
      <c r="Q5" s="16">
        <f t="shared" si="0"/>
        <v>1.0699999999999044E-3</v>
      </c>
      <c r="R5" s="57">
        <f>(M2/M2)*M5</f>
        <v>5.5830599999999997</v>
      </c>
      <c r="S5" s="57"/>
      <c r="T5" s="57"/>
      <c r="U5" s="57"/>
      <c r="V5" s="37"/>
      <c r="W5" s="37"/>
      <c r="X5" s="37"/>
      <c r="Y5" s="37"/>
      <c r="Z5" s="37"/>
      <c r="AA5" s="37"/>
      <c r="AB5" s="37"/>
      <c r="AC5" s="37"/>
      <c r="AD5" s="37"/>
      <c r="AE5" s="37"/>
    </row>
    <row r="6" spans="1:31" x14ac:dyDescent="0.35">
      <c r="A6" s="37" t="s">
        <v>355</v>
      </c>
      <c r="B6" s="37" t="s">
        <v>359</v>
      </c>
      <c r="C6" s="37">
        <v>1</v>
      </c>
      <c r="D6" s="37" t="s">
        <v>221</v>
      </c>
      <c r="E6" s="38">
        <v>4</v>
      </c>
      <c r="F6" s="38"/>
      <c r="G6" s="37">
        <v>34.200000000000003</v>
      </c>
      <c r="H6" s="37">
        <v>8.08</v>
      </c>
      <c r="I6" s="37">
        <v>27</v>
      </c>
      <c r="J6" s="37"/>
      <c r="K6" s="37">
        <v>6.8559599999999996</v>
      </c>
      <c r="L6" s="37">
        <v>6.8626199999999997</v>
      </c>
      <c r="M6" s="37">
        <f t="shared" si="1"/>
        <v>6.8592899999999997</v>
      </c>
      <c r="N6" s="57"/>
      <c r="O6" s="57"/>
      <c r="P6" s="57">
        <f t="shared" si="2"/>
        <v>4.7093311627024849E-3</v>
      </c>
      <c r="Q6" s="16">
        <f t="shared" si="0"/>
        <v>3.3300000000000551E-3</v>
      </c>
      <c r="R6" s="57">
        <f>(M2/M2)*M6</f>
        <v>6.8592899999999997</v>
      </c>
      <c r="S6" s="57"/>
      <c r="T6" s="57"/>
      <c r="U6" s="57"/>
      <c r="V6" s="37"/>
      <c r="W6" s="37"/>
      <c r="X6" s="37"/>
      <c r="Y6" s="37"/>
      <c r="Z6" s="37"/>
      <c r="AA6" s="37"/>
      <c r="AB6" s="37"/>
      <c r="AC6" s="37"/>
      <c r="AD6" s="37"/>
      <c r="AE6" s="37"/>
    </row>
    <row r="7" spans="1:31" x14ac:dyDescent="0.35">
      <c r="A7" s="37" t="s">
        <v>355</v>
      </c>
      <c r="B7" s="37" t="s">
        <v>359</v>
      </c>
      <c r="C7" s="37">
        <v>1</v>
      </c>
      <c r="D7" s="37" t="s">
        <v>223</v>
      </c>
      <c r="E7" s="38">
        <v>5</v>
      </c>
      <c r="F7" s="38"/>
      <c r="G7" s="37">
        <v>34.1</v>
      </c>
      <c r="H7" s="37">
        <v>8.08</v>
      </c>
      <c r="I7" s="37">
        <v>26.9</v>
      </c>
      <c r="J7" s="37"/>
      <c r="K7" s="37">
        <v>4.2929399999999998</v>
      </c>
      <c r="L7" s="37">
        <v>4.2832499999999998</v>
      </c>
      <c r="M7" s="37">
        <f t="shared" si="1"/>
        <v>4.2880950000000002</v>
      </c>
      <c r="N7" s="57"/>
      <c r="O7" s="57"/>
      <c r="P7" s="57">
        <f t="shared" si="2"/>
        <v>6.8518647096976288E-3</v>
      </c>
      <c r="Q7" s="16">
        <f t="shared" si="0"/>
        <v>4.8449999999999882E-3</v>
      </c>
      <c r="R7" s="57">
        <f>(M2/M2)*M7</f>
        <v>4.2880950000000002</v>
      </c>
      <c r="S7" s="57"/>
      <c r="T7" s="57"/>
      <c r="U7" s="57"/>
      <c r="V7" s="37"/>
      <c r="W7" s="37"/>
      <c r="X7" s="37"/>
      <c r="Y7" s="37"/>
      <c r="Z7" s="37"/>
      <c r="AA7" s="37"/>
      <c r="AB7" s="37"/>
      <c r="AC7" s="37"/>
      <c r="AD7" s="37"/>
      <c r="AE7" s="37"/>
    </row>
    <row r="8" spans="1:31" x14ac:dyDescent="0.35">
      <c r="A8" s="37" t="s">
        <v>355</v>
      </c>
      <c r="B8" s="37" t="s">
        <v>358</v>
      </c>
      <c r="C8" s="37">
        <v>1</v>
      </c>
      <c r="D8" s="37" t="s">
        <v>226</v>
      </c>
      <c r="E8" s="38">
        <v>6</v>
      </c>
      <c r="F8" s="38"/>
      <c r="G8" s="37">
        <v>34</v>
      </c>
      <c r="H8" s="37">
        <v>8.08</v>
      </c>
      <c r="I8" s="37">
        <v>26.9</v>
      </c>
      <c r="J8" s="37"/>
      <c r="K8" s="37">
        <v>5.0078699999999996</v>
      </c>
      <c r="L8" s="37">
        <v>5.0114900000000002</v>
      </c>
      <c r="M8" s="37">
        <f t="shared" si="1"/>
        <v>5.0096799999999995</v>
      </c>
      <c r="N8" s="57"/>
      <c r="O8" s="57"/>
      <c r="P8" s="57">
        <f t="shared" si="2"/>
        <v>2.5597265478957422E-3</v>
      </c>
      <c r="Q8" s="16">
        <f t="shared" si="0"/>
        <v>1.8100000000003111E-3</v>
      </c>
      <c r="R8" s="57">
        <f>(M2/M2)*M8</f>
        <v>5.0096799999999995</v>
      </c>
      <c r="S8" s="57"/>
      <c r="T8" s="57"/>
      <c r="U8" s="57"/>
      <c r="V8" s="37"/>
      <c r="W8" s="37"/>
      <c r="X8" s="37"/>
      <c r="Y8" s="37"/>
      <c r="Z8" s="37"/>
      <c r="AA8" s="37"/>
      <c r="AB8" s="37"/>
      <c r="AC8" s="37"/>
      <c r="AD8" s="37"/>
      <c r="AE8" s="37"/>
    </row>
    <row r="9" spans="1:31" x14ac:dyDescent="0.35">
      <c r="A9" s="37" t="s">
        <v>355</v>
      </c>
      <c r="B9" s="37" t="s">
        <v>358</v>
      </c>
      <c r="C9" s="37">
        <v>1</v>
      </c>
      <c r="D9" s="37" t="s">
        <v>227</v>
      </c>
      <c r="E9" s="38">
        <v>7</v>
      </c>
      <c r="F9" s="38"/>
      <c r="G9" s="37">
        <v>34</v>
      </c>
      <c r="H9" s="37">
        <v>8.08</v>
      </c>
      <c r="I9" s="37">
        <v>26.9</v>
      </c>
      <c r="J9" s="37"/>
      <c r="K9" s="37">
        <v>4.1378700000000004</v>
      </c>
      <c r="L9" s="37">
        <v>4.1395999999999997</v>
      </c>
      <c r="M9" s="37">
        <f t="shared" si="1"/>
        <v>4.1387350000000005</v>
      </c>
      <c r="N9" s="57"/>
      <c r="O9" s="57"/>
      <c r="P9" s="57">
        <f t="shared" si="2"/>
        <v>1.2232947314522627E-3</v>
      </c>
      <c r="Q9" s="16">
        <f t="shared" si="0"/>
        <v>8.6499999999967148E-4</v>
      </c>
      <c r="R9" s="57">
        <f>(M2/M2)*M9</f>
        <v>4.1387350000000005</v>
      </c>
      <c r="S9" s="57"/>
      <c r="T9" s="57"/>
      <c r="U9" s="57"/>
      <c r="V9" s="37"/>
      <c r="W9" s="37"/>
      <c r="X9" s="37"/>
      <c r="Y9" s="37"/>
      <c r="Z9" s="37"/>
      <c r="AA9" s="37"/>
      <c r="AB9" s="37"/>
      <c r="AC9" s="37"/>
      <c r="AD9" s="37"/>
      <c r="AE9" s="37"/>
    </row>
    <row r="10" spans="1:31" x14ac:dyDescent="0.35">
      <c r="A10" s="37" t="s">
        <v>355</v>
      </c>
      <c r="B10" s="37" t="s">
        <v>357</v>
      </c>
      <c r="C10" s="37">
        <v>1</v>
      </c>
      <c r="D10" s="37" t="s">
        <v>229</v>
      </c>
      <c r="E10" s="38">
        <v>8</v>
      </c>
      <c r="F10" s="38"/>
      <c r="G10" s="37">
        <v>34</v>
      </c>
      <c r="H10" s="37">
        <v>8.08</v>
      </c>
      <c r="I10" s="37">
        <v>26.8</v>
      </c>
      <c r="J10" s="37"/>
      <c r="K10" s="37">
        <v>3.06907</v>
      </c>
      <c r="L10" s="37">
        <v>3.0646100000000001</v>
      </c>
      <c r="M10" s="37">
        <f t="shared" si="1"/>
        <v>3.06684</v>
      </c>
      <c r="N10" s="57"/>
      <c r="O10" s="57"/>
      <c r="P10" s="57">
        <f t="shared" si="2"/>
        <v>3.1536962440919373E-3</v>
      </c>
      <c r="Q10" s="16">
        <f t="shared" si="0"/>
        <v>2.2299999999999542E-3</v>
      </c>
      <c r="R10" s="57">
        <f>(M2/M2)*M10</f>
        <v>3.06684</v>
      </c>
      <c r="S10" s="57"/>
      <c r="T10" s="57"/>
      <c r="U10" s="57"/>
      <c r="V10" s="37"/>
      <c r="W10" s="37"/>
      <c r="X10" s="37"/>
      <c r="Y10" s="37"/>
      <c r="Z10" s="37"/>
      <c r="AA10" s="37"/>
      <c r="AB10" s="37"/>
      <c r="AC10" s="37"/>
      <c r="AD10" s="37"/>
      <c r="AE10" s="37"/>
    </row>
    <row r="11" spans="1:31" x14ac:dyDescent="0.35">
      <c r="A11" s="37" t="s">
        <v>355</v>
      </c>
      <c r="B11" s="37" t="s">
        <v>357</v>
      </c>
      <c r="C11" s="37">
        <v>1</v>
      </c>
      <c r="D11" s="37" t="s">
        <v>230</v>
      </c>
      <c r="E11" s="38">
        <v>9</v>
      </c>
      <c r="F11" s="38"/>
      <c r="G11" s="37">
        <v>34</v>
      </c>
      <c r="H11" s="37">
        <v>8.08</v>
      </c>
      <c r="I11" s="37">
        <v>26.4</v>
      </c>
      <c r="J11" s="37"/>
      <c r="K11" s="37">
        <v>4.2957599999999996</v>
      </c>
      <c r="L11" s="37">
        <v>4.2947499999999996</v>
      </c>
      <c r="M11" s="37">
        <f t="shared" si="1"/>
        <v>4.2952549999999992</v>
      </c>
      <c r="N11" s="57"/>
      <c r="O11" s="57"/>
      <c r="P11" s="57">
        <f t="shared" si="2"/>
        <v>7.1417784899838145E-4</v>
      </c>
      <c r="Q11" s="16">
        <f t="shared" si="0"/>
        <v>5.0499999999997769E-4</v>
      </c>
      <c r="R11" s="57">
        <f>(M2/M2)*M11</f>
        <v>4.2952549999999992</v>
      </c>
      <c r="S11" s="57"/>
      <c r="T11" s="57"/>
      <c r="U11" s="57"/>
      <c r="V11" s="37"/>
      <c r="W11" s="37"/>
      <c r="X11" s="37"/>
      <c r="Y11" s="37"/>
      <c r="Z11" s="37"/>
      <c r="AA11" s="37"/>
      <c r="AB11" s="37"/>
      <c r="AC11" s="37"/>
      <c r="AD11" s="37"/>
      <c r="AE11" s="37"/>
    </row>
    <row r="12" spans="1:31" x14ac:dyDescent="0.35">
      <c r="A12" s="37" t="s">
        <v>355</v>
      </c>
      <c r="B12" s="37" t="s">
        <v>357</v>
      </c>
      <c r="C12" s="37">
        <v>1</v>
      </c>
      <c r="D12" s="37" t="s">
        <v>231</v>
      </c>
      <c r="E12" s="38">
        <v>10</v>
      </c>
      <c r="F12" s="38"/>
      <c r="G12" s="37">
        <v>34</v>
      </c>
      <c r="H12" s="37">
        <v>8.08</v>
      </c>
      <c r="I12" s="37">
        <v>26.3</v>
      </c>
      <c r="J12" s="37"/>
      <c r="K12" s="37">
        <v>3.0298699999999998</v>
      </c>
      <c r="L12" s="37">
        <v>3.0295899999999998</v>
      </c>
      <c r="M12" s="37">
        <f t="shared" si="1"/>
        <v>3.0297299999999998</v>
      </c>
      <c r="N12" s="57"/>
      <c r="O12" s="57"/>
      <c r="P12" s="57">
        <f t="shared" si="2"/>
        <v>1.9798989873227429E-4</v>
      </c>
      <c r="Q12" s="16">
        <f t="shared" si="0"/>
        <v>1.4000000000002896E-4</v>
      </c>
      <c r="R12" s="57">
        <f>(M2/M2)*M12</f>
        <v>3.0297299999999998</v>
      </c>
      <c r="S12" s="57"/>
      <c r="T12" s="57"/>
      <c r="U12" s="57"/>
      <c r="V12" s="37"/>
      <c r="W12" s="37"/>
      <c r="X12" s="37"/>
      <c r="Y12" s="37"/>
      <c r="Z12" s="37"/>
      <c r="AA12" s="37"/>
      <c r="AB12" s="37"/>
      <c r="AC12" s="37"/>
      <c r="AD12" s="37"/>
      <c r="AE12" s="37"/>
    </row>
    <row r="13" spans="1:31" x14ac:dyDescent="0.35">
      <c r="A13" s="37" t="s">
        <v>355</v>
      </c>
      <c r="B13" s="37" t="s">
        <v>358</v>
      </c>
      <c r="C13" s="37">
        <v>1</v>
      </c>
      <c r="D13" s="37" t="s">
        <v>233</v>
      </c>
      <c r="E13" s="38">
        <v>11</v>
      </c>
      <c r="F13" s="38"/>
      <c r="G13" s="37">
        <v>34</v>
      </c>
      <c r="H13" s="37">
        <v>8.08</v>
      </c>
      <c r="I13" s="37">
        <v>26.3</v>
      </c>
      <c r="J13" s="37"/>
      <c r="K13" s="37">
        <v>6.2690599999999996</v>
      </c>
      <c r="L13" s="37">
        <v>6.2703600000000002</v>
      </c>
      <c r="M13" s="37">
        <f t="shared" si="1"/>
        <v>6.2697099999999999</v>
      </c>
      <c r="N13" s="57"/>
      <c r="O13" s="57"/>
      <c r="P13" s="57">
        <f t="shared" si="2"/>
        <v>9.1923881554288156E-4</v>
      </c>
      <c r="Q13" s="16">
        <f t="shared" si="0"/>
        <v>6.5000000000026137E-4</v>
      </c>
      <c r="R13" s="57">
        <f>(M2/M2)*M13</f>
        <v>6.2697099999999999</v>
      </c>
      <c r="S13" s="57"/>
      <c r="T13" s="57"/>
      <c r="U13" s="57"/>
      <c r="V13" s="37"/>
      <c r="W13" s="37"/>
      <c r="X13" s="37"/>
      <c r="Y13" s="37"/>
      <c r="Z13" s="37"/>
      <c r="AA13" s="37"/>
      <c r="AB13" s="37"/>
      <c r="AC13" s="37"/>
      <c r="AD13" s="37"/>
      <c r="AE13" s="37"/>
    </row>
    <row r="14" spans="1:31" x14ac:dyDescent="0.35">
      <c r="A14" s="37" t="s">
        <v>355</v>
      </c>
      <c r="B14" s="37" t="s">
        <v>359</v>
      </c>
      <c r="C14" s="37">
        <v>1</v>
      </c>
      <c r="D14" s="37" t="s">
        <v>236</v>
      </c>
      <c r="E14" s="38">
        <v>12</v>
      </c>
      <c r="F14" s="38"/>
      <c r="G14" s="37">
        <v>34.1</v>
      </c>
      <c r="H14" s="37">
        <v>8.08</v>
      </c>
      <c r="I14" s="37">
        <v>26.3</v>
      </c>
      <c r="J14" s="37"/>
      <c r="K14" s="37">
        <v>5.9846300000000001</v>
      </c>
      <c r="L14" s="37">
        <v>5.9798200000000001</v>
      </c>
      <c r="M14" s="37">
        <f t="shared" si="1"/>
        <v>5.9822249999999997</v>
      </c>
      <c r="N14" s="57"/>
      <c r="O14" s="57"/>
      <c r="P14" s="57">
        <f t="shared" si="2"/>
        <v>3.40118361750728E-3</v>
      </c>
      <c r="Q14" s="16">
        <f t="shared" si="0"/>
        <v>2.40499999999999E-3</v>
      </c>
      <c r="R14" s="57">
        <f>(M2/M2)*M14</f>
        <v>5.9822249999999997</v>
      </c>
      <c r="S14" s="57"/>
      <c r="T14" s="57"/>
      <c r="U14" s="57"/>
      <c r="V14" s="37"/>
      <c r="W14" s="37"/>
      <c r="X14" s="37"/>
      <c r="Y14" s="37"/>
      <c r="Z14" s="37"/>
      <c r="AA14" s="37"/>
      <c r="AB14" s="37"/>
      <c r="AC14" s="37"/>
      <c r="AD14" s="37"/>
      <c r="AE14" s="37"/>
    </row>
    <row r="15" spans="1:31" x14ac:dyDescent="0.35">
      <c r="A15" s="37" t="s">
        <v>355</v>
      </c>
      <c r="B15" s="37"/>
      <c r="C15" s="37">
        <v>2</v>
      </c>
      <c r="D15" s="37" t="s">
        <v>366</v>
      </c>
      <c r="E15" s="38"/>
      <c r="F15" s="38"/>
      <c r="G15" s="37">
        <v>34.200000000000003</v>
      </c>
      <c r="H15" s="37">
        <v>8.07</v>
      </c>
      <c r="I15" s="37">
        <v>26.4</v>
      </c>
      <c r="J15" s="37">
        <v>16.119610000000002</v>
      </c>
      <c r="K15" s="37"/>
      <c r="L15" s="37"/>
      <c r="M15" s="37">
        <v>8.8571899999999992</v>
      </c>
      <c r="N15" s="57">
        <v>6.8326999999999999E-2</v>
      </c>
      <c r="O15" s="57">
        <f t="shared" ref="O15:O63" si="3">N15/(SQRT(2))</f>
        <v>4.831448503813323E-2</v>
      </c>
      <c r="P15" s="64">
        <v>5.5300000000000002E-3</v>
      </c>
      <c r="Q15" s="16">
        <f t="shared" si="0"/>
        <v>3.9103004999616079E-3</v>
      </c>
      <c r="R15" s="57">
        <f>(M2/M15)*M15</f>
        <v>8.8448829999999994</v>
      </c>
      <c r="S15" s="57"/>
      <c r="T15" s="57"/>
      <c r="U15" s="57"/>
      <c r="V15" s="31"/>
      <c r="W15" s="31"/>
      <c r="X15" s="31"/>
      <c r="Y15" s="37"/>
      <c r="Z15" s="37"/>
      <c r="AA15" s="37"/>
      <c r="AB15" s="37"/>
      <c r="AC15" s="37"/>
      <c r="AD15" s="37"/>
      <c r="AE15" s="37"/>
    </row>
    <row r="16" spans="1:31" x14ac:dyDescent="0.35">
      <c r="A16" s="37" t="s">
        <v>355</v>
      </c>
      <c r="B16" s="37" t="s">
        <v>359</v>
      </c>
      <c r="C16" s="37">
        <v>2</v>
      </c>
      <c r="D16" s="37" t="s">
        <v>237</v>
      </c>
      <c r="E16" s="38">
        <v>1</v>
      </c>
      <c r="F16" s="38"/>
      <c r="G16" s="37">
        <v>34.1</v>
      </c>
      <c r="H16" s="37">
        <v>8.08</v>
      </c>
      <c r="I16" s="37">
        <v>26.3</v>
      </c>
      <c r="J16" s="37"/>
      <c r="K16" s="37">
        <v>5.2440499999999997</v>
      </c>
      <c r="L16" s="37">
        <v>5.1293100000000003</v>
      </c>
      <c r="M16" s="37">
        <f t="shared" ref="M16:M27" si="4">AVERAGE(K16:L16)</f>
        <v>5.18668</v>
      </c>
      <c r="N16" s="57"/>
      <c r="O16" s="57"/>
      <c r="P16" s="57">
        <f t="shared" ref="P16:P27" si="5">STDEV(K16:L16)</f>
        <v>8.1133432073344031E-2</v>
      </c>
      <c r="Q16" s="16">
        <f t="shared" si="0"/>
        <v>5.7369999999999692E-2</v>
      </c>
      <c r="R16" s="57">
        <f>(M2/M15)*M16</f>
        <v>5.1794731464990589</v>
      </c>
      <c r="S16" s="57"/>
      <c r="T16" s="57"/>
      <c r="U16" s="57"/>
      <c r="V16" s="37"/>
      <c r="W16" s="37"/>
      <c r="X16" s="37"/>
      <c r="Y16" s="37"/>
      <c r="Z16" s="37"/>
      <c r="AA16" s="37"/>
      <c r="AB16" s="37"/>
      <c r="AC16" s="37"/>
      <c r="AD16" s="37"/>
      <c r="AE16" s="37"/>
    </row>
    <row r="17" spans="1:31" x14ac:dyDescent="0.35">
      <c r="A17" s="37" t="s">
        <v>355</v>
      </c>
      <c r="B17" s="37" t="s">
        <v>357</v>
      </c>
      <c r="C17" s="37">
        <v>2</v>
      </c>
      <c r="D17" s="37" t="s">
        <v>239</v>
      </c>
      <c r="E17" s="38">
        <v>2</v>
      </c>
      <c r="F17" s="38"/>
      <c r="G17" s="37">
        <v>34.1</v>
      </c>
      <c r="H17" s="37">
        <v>8.08</v>
      </c>
      <c r="I17" s="37">
        <v>26.3</v>
      </c>
      <c r="J17" s="37"/>
      <c r="K17" s="37">
        <v>4.9136800000000003</v>
      </c>
      <c r="L17" s="37">
        <v>4.9111900000000004</v>
      </c>
      <c r="M17" s="37">
        <f t="shared" si="4"/>
        <v>4.9124350000000003</v>
      </c>
      <c r="N17" s="57"/>
      <c r="O17" s="57"/>
      <c r="P17" s="57">
        <f t="shared" si="5"/>
        <v>1.7606958851544192E-3</v>
      </c>
      <c r="Q17" s="16">
        <f t="shared" si="0"/>
        <v>1.2449999999999404E-3</v>
      </c>
      <c r="R17" s="57">
        <f>(M2/M15)*M17</f>
        <v>4.9056092078983298</v>
      </c>
      <c r="S17" s="57"/>
      <c r="T17" s="57"/>
      <c r="U17" s="57"/>
      <c r="V17" s="37"/>
      <c r="W17" s="37"/>
      <c r="X17" s="37"/>
      <c r="Y17" s="37"/>
      <c r="Z17" s="37"/>
      <c r="AA17" s="37"/>
      <c r="AB17" s="37"/>
      <c r="AC17" s="37"/>
      <c r="AD17" s="37"/>
      <c r="AE17" s="37"/>
    </row>
    <row r="18" spans="1:31" x14ac:dyDescent="0.35">
      <c r="A18" s="37" t="s">
        <v>355</v>
      </c>
      <c r="B18" s="37" t="s">
        <v>359</v>
      </c>
      <c r="C18" s="37">
        <v>2</v>
      </c>
      <c r="D18" s="37" t="s">
        <v>240</v>
      </c>
      <c r="E18" s="38">
        <v>3</v>
      </c>
      <c r="F18" s="38"/>
      <c r="G18" s="37">
        <v>34.1</v>
      </c>
      <c r="H18" s="37">
        <v>8.08</v>
      </c>
      <c r="I18" s="37">
        <v>26.3</v>
      </c>
      <c r="J18" s="37"/>
      <c r="K18" s="37">
        <v>6.4377199999999997</v>
      </c>
      <c r="L18" s="37">
        <v>6.4394999999999998</v>
      </c>
      <c r="M18" s="37">
        <f t="shared" si="4"/>
        <v>6.4386099999999997</v>
      </c>
      <c r="N18" s="57"/>
      <c r="O18" s="57"/>
      <c r="P18" s="57">
        <f t="shared" si="5"/>
        <v>1.2586500705121357E-3</v>
      </c>
      <c r="Q18" s="16">
        <f t="shared" si="0"/>
        <v>8.900000000000573E-4</v>
      </c>
      <c r="R18" s="57">
        <f>(M2/M15)*M18</f>
        <v>6.4296635990229403</v>
      </c>
      <c r="S18" s="57"/>
      <c r="T18" s="57"/>
      <c r="U18" s="57"/>
      <c r="V18" s="37"/>
      <c r="W18" s="37"/>
      <c r="X18" s="37"/>
      <c r="Y18" s="37"/>
      <c r="Z18" s="37"/>
      <c r="AA18" s="37"/>
      <c r="AB18" s="37"/>
      <c r="AC18" s="37"/>
      <c r="AD18" s="37"/>
      <c r="AE18" s="37"/>
    </row>
    <row r="19" spans="1:31" x14ac:dyDescent="0.35">
      <c r="A19" s="37" t="s">
        <v>355</v>
      </c>
      <c r="B19" s="37" t="s">
        <v>359</v>
      </c>
      <c r="C19" s="37">
        <v>2</v>
      </c>
      <c r="D19" s="37" t="s">
        <v>241</v>
      </c>
      <c r="E19" s="38">
        <v>4</v>
      </c>
      <c r="F19" s="38"/>
      <c r="G19" s="37">
        <v>34.1</v>
      </c>
      <c r="H19" s="37">
        <v>8.08</v>
      </c>
      <c r="I19" s="37">
        <v>26.3</v>
      </c>
      <c r="J19" s="37"/>
      <c r="K19" s="37">
        <v>5.0081100000000003</v>
      </c>
      <c r="L19" s="37">
        <v>5.00692</v>
      </c>
      <c r="M19" s="37">
        <f t="shared" si="4"/>
        <v>5.0075149999999997</v>
      </c>
      <c r="N19" s="57"/>
      <c r="O19" s="57"/>
      <c r="P19" s="57">
        <f t="shared" si="5"/>
        <v>8.4145706961216574E-4</v>
      </c>
      <c r="Q19" s="16">
        <f t="shared" si="0"/>
        <v>5.950000000001231E-4</v>
      </c>
      <c r="R19" s="57">
        <f>(M2/M15)*M19</f>
        <v>5.0005570949415103</v>
      </c>
      <c r="S19" s="57"/>
      <c r="T19" s="57"/>
      <c r="U19" s="57"/>
      <c r="V19" s="37"/>
      <c r="W19" s="37"/>
      <c r="X19" s="37"/>
      <c r="Y19" s="37"/>
      <c r="Z19" s="37"/>
      <c r="AA19" s="37"/>
      <c r="AB19" s="37"/>
      <c r="AC19" s="37"/>
      <c r="AD19" s="37"/>
      <c r="AE19" s="37"/>
    </row>
    <row r="20" spans="1:31" x14ac:dyDescent="0.35">
      <c r="A20" s="37" t="s">
        <v>355</v>
      </c>
      <c r="B20" s="37" t="s">
        <v>358</v>
      </c>
      <c r="C20" s="37">
        <v>2</v>
      </c>
      <c r="D20" s="37" t="s">
        <v>243</v>
      </c>
      <c r="E20" s="38">
        <v>5</v>
      </c>
      <c r="F20" s="38"/>
      <c r="G20" s="37">
        <v>34.200000000000003</v>
      </c>
      <c r="H20" s="37">
        <v>8.08</v>
      </c>
      <c r="I20" s="37">
        <v>26.3</v>
      </c>
      <c r="J20" s="37"/>
      <c r="K20" s="37">
        <v>3.01336</v>
      </c>
      <c r="L20" s="37">
        <v>3.0137999999999998</v>
      </c>
      <c r="M20" s="37">
        <f t="shared" si="4"/>
        <v>3.0135800000000001</v>
      </c>
      <c r="N20" s="57"/>
      <c r="O20" s="57"/>
      <c r="P20" s="57">
        <f t="shared" si="5"/>
        <v>3.1112698372192104E-4</v>
      </c>
      <c r="Q20" s="16">
        <f t="shared" si="0"/>
        <v>2.1999999999988693E-4</v>
      </c>
      <c r="R20" s="57">
        <f>(M2/M15)*M20</f>
        <v>3.009392652877493</v>
      </c>
      <c r="S20" s="57"/>
      <c r="T20" s="57"/>
      <c r="U20" s="57"/>
      <c r="V20" s="37"/>
      <c r="W20" s="37"/>
      <c r="X20" s="37"/>
      <c r="Y20" s="37"/>
      <c r="Z20" s="37"/>
      <c r="AA20" s="37"/>
      <c r="AB20" s="37"/>
      <c r="AC20" s="37"/>
      <c r="AD20" s="37"/>
      <c r="AE20" s="37"/>
    </row>
    <row r="21" spans="1:31" x14ac:dyDescent="0.35">
      <c r="A21" s="37" t="s">
        <v>355</v>
      </c>
      <c r="B21" s="37" t="s">
        <v>357</v>
      </c>
      <c r="C21" s="37">
        <v>2</v>
      </c>
      <c r="D21" s="37" t="s">
        <v>244</v>
      </c>
      <c r="E21" s="38">
        <v>6</v>
      </c>
      <c r="F21" s="38"/>
      <c r="G21" s="37">
        <v>34.200000000000003</v>
      </c>
      <c r="H21" s="37">
        <v>8.07</v>
      </c>
      <c r="I21" s="37">
        <v>26.4</v>
      </c>
      <c r="J21" s="37"/>
      <c r="K21" s="37">
        <v>4.8555799999999998</v>
      </c>
      <c r="L21" s="37">
        <v>4.8543599999999998</v>
      </c>
      <c r="M21" s="37">
        <f t="shared" si="4"/>
        <v>4.8549699999999998</v>
      </c>
      <c r="N21" s="57"/>
      <c r="O21" s="57"/>
      <c r="P21" s="57">
        <f t="shared" si="5"/>
        <v>8.626702730475872E-4</v>
      </c>
      <c r="Q21" s="16">
        <f t="shared" si="0"/>
        <v>6.0999999999999943E-4</v>
      </c>
      <c r="R21" s="57">
        <f>(M2/M15)*M21</f>
        <v>4.848224055090836</v>
      </c>
      <c r="S21" s="57"/>
      <c r="T21" s="57"/>
      <c r="U21" s="57"/>
      <c r="V21" s="37"/>
      <c r="W21" s="37"/>
      <c r="X21" s="37"/>
      <c r="Y21" s="37"/>
      <c r="Z21" s="37"/>
      <c r="AA21" s="37"/>
      <c r="AB21" s="37"/>
      <c r="AC21" s="37"/>
      <c r="AD21" s="37"/>
      <c r="AE21" s="37"/>
    </row>
    <row r="22" spans="1:31" x14ac:dyDescent="0.35">
      <c r="A22" s="37" t="s">
        <v>355</v>
      </c>
      <c r="B22" s="37" t="s">
        <v>359</v>
      </c>
      <c r="C22" s="37">
        <v>2</v>
      </c>
      <c r="D22" s="37" t="s">
        <v>246</v>
      </c>
      <c r="E22" s="38">
        <v>7</v>
      </c>
      <c r="F22" s="38"/>
      <c r="G22" s="37">
        <v>34.200000000000003</v>
      </c>
      <c r="H22" s="37">
        <v>8.07</v>
      </c>
      <c r="I22" s="37">
        <v>26.5</v>
      </c>
      <c r="J22" s="37"/>
      <c r="K22" s="37">
        <v>7.0004999999999997</v>
      </c>
      <c r="L22" s="37">
        <v>7.0056200000000004</v>
      </c>
      <c r="M22" s="37">
        <f t="shared" si="4"/>
        <v>7.0030599999999996</v>
      </c>
      <c r="N22" s="57"/>
      <c r="O22" s="57"/>
      <c r="P22" s="57">
        <f t="shared" si="5"/>
        <v>3.6203867196756036E-3</v>
      </c>
      <c r="Q22" s="16">
        <f t="shared" si="0"/>
        <v>2.5600000000003393E-3</v>
      </c>
      <c r="R22" s="57">
        <f>(M2/M15)*M22</f>
        <v>6.9933292999224355</v>
      </c>
      <c r="S22" s="57"/>
      <c r="T22" s="57"/>
      <c r="U22" s="57"/>
      <c r="V22" s="37"/>
      <c r="W22" s="37"/>
      <c r="X22" s="37"/>
      <c r="Y22" s="37"/>
      <c r="Z22" s="37"/>
      <c r="AA22" s="37"/>
      <c r="AB22" s="37"/>
      <c r="AC22" s="37"/>
      <c r="AD22" s="37"/>
      <c r="AE22" s="37"/>
    </row>
    <row r="23" spans="1:31" x14ac:dyDescent="0.35">
      <c r="A23" s="37" t="s">
        <v>355</v>
      </c>
      <c r="B23" s="37" t="s">
        <v>358</v>
      </c>
      <c r="C23" s="37">
        <v>2</v>
      </c>
      <c r="D23" s="37" t="s">
        <v>247</v>
      </c>
      <c r="E23" s="38">
        <v>8</v>
      </c>
      <c r="F23" s="38"/>
      <c r="G23" s="37">
        <v>34.1</v>
      </c>
      <c r="H23" s="37">
        <v>8.07</v>
      </c>
      <c r="I23" s="37">
        <v>26.5</v>
      </c>
      <c r="J23" s="37"/>
      <c r="K23" s="37">
        <v>8.4682399999999998</v>
      </c>
      <c r="L23" s="37">
        <v>8.4678599999999999</v>
      </c>
      <c r="M23" s="37">
        <f t="shared" si="4"/>
        <v>8.4680499999999999</v>
      </c>
      <c r="N23" s="57"/>
      <c r="O23" s="57"/>
      <c r="P23" s="57">
        <f t="shared" si="5"/>
        <v>2.6870057685076423E-4</v>
      </c>
      <c r="Q23" s="16">
        <f t="shared" si="0"/>
        <v>1.8999999999991243E-4</v>
      </c>
      <c r="R23" s="57">
        <f>(M2/M15)*M23</f>
        <v>8.4562837071520427</v>
      </c>
      <c r="S23" s="57"/>
      <c r="T23" s="57"/>
      <c r="U23" s="57"/>
      <c r="V23" s="37"/>
      <c r="W23" s="37"/>
      <c r="X23" s="37"/>
      <c r="Y23" s="37"/>
      <c r="Z23" s="37"/>
      <c r="AA23" s="37"/>
      <c r="AB23" s="37"/>
      <c r="AC23" s="37"/>
      <c r="AD23" s="37"/>
      <c r="AE23" s="37"/>
    </row>
    <row r="24" spans="1:31" x14ac:dyDescent="0.35">
      <c r="A24" s="37" t="s">
        <v>355</v>
      </c>
      <c r="B24" s="37" t="s">
        <v>358</v>
      </c>
      <c r="C24" s="37">
        <v>2</v>
      </c>
      <c r="D24" s="37" t="s">
        <v>248</v>
      </c>
      <c r="E24" s="38">
        <v>9</v>
      </c>
      <c r="F24" s="38"/>
      <c r="G24" s="37">
        <v>34.200000000000003</v>
      </c>
      <c r="H24" s="37">
        <v>8.07</v>
      </c>
      <c r="I24" s="37">
        <v>26.5</v>
      </c>
      <c r="J24" s="37"/>
      <c r="K24" s="37">
        <v>8.7363</v>
      </c>
      <c r="L24" s="37">
        <v>8.7453500000000002</v>
      </c>
      <c r="M24" s="37">
        <f t="shared" si="4"/>
        <v>8.740825000000001</v>
      </c>
      <c r="N24" s="57"/>
      <c r="O24" s="57"/>
      <c r="P24" s="57">
        <f t="shared" si="5"/>
        <v>6.3993163697384139E-3</v>
      </c>
      <c r="Q24" s="16">
        <f t="shared" si="0"/>
        <v>4.5250000000001123E-3</v>
      </c>
      <c r="R24" s="57">
        <f>(M2/M15)*M24</f>
        <v>8.7286796883069027</v>
      </c>
      <c r="S24" s="57"/>
      <c r="T24" s="57"/>
      <c r="U24" s="57"/>
      <c r="V24" s="37"/>
      <c r="W24" s="37"/>
      <c r="X24" s="37"/>
      <c r="Y24" s="37"/>
      <c r="Z24" s="37"/>
      <c r="AA24" s="37"/>
      <c r="AB24" s="37"/>
      <c r="AC24" s="37"/>
      <c r="AD24" s="37"/>
      <c r="AE24" s="37"/>
    </row>
    <row r="25" spans="1:31" x14ac:dyDescent="0.35">
      <c r="A25" s="37" t="s">
        <v>355</v>
      </c>
      <c r="B25" s="37" t="s">
        <v>357</v>
      </c>
      <c r="C25" s="37">
        <v>2</v>
      </c>
      <c r="D25" s="37" t="s">
        <v>251</v>
      </c>
      <c r="E25" s="38">
        <v>10</v>
      </c>
      <c r="F25" s="38"/>
      <c r="G25" s="37">
        <v>34.200000000000003</v>
      </c>
      <c r="H25" s="37">
        <v>8.07</v>
      </c>
      <c r="I25" s="37">
        <v>26.6</v>
      </c>
      <c r="J25" s="37"/>
      <c r="K25" s="37">
        <v>3.5787100000000001</v>
      </c>
      <c r="L25" s="37">
        <v>3.5803699999999998</v>
      </c>
      <c r="M25" s="37">
        <f t="shared" si="4"/>
        <v>3.5795399999999997</v>
      </c>
      <c r="N25" s="57"/>
      <c r="O25" s="57"/>
      <c r="P25" s="57">
        <f t="shared" si="5"/>
        <v>1.1737972567695083E-3</v>
      </c>
      <c r="Q25" s="16">
        <f t="shared" si="0"/>
        <v>8.2999999999988638E-4</v>
      </c>
      <c r="R25" s="57">
        <f>(M2/M15)*M25</f>
        <v>3.5745662556431554</v>
      </c>
      <c r="S25" s="57"/>
      <c r="T25" s="57"/>
      <c r="U25" s="57"/>
      <c r="V25" s="37"/>
      <c r="W25" s="37"/>
      <c r="X25" s="37"/>
      <c r="Y25" s="37"/>
      <c r="Z25" s="37"/>
      <c r="AA25" s="37"/>
      <c r="AB25" s="37"/>
      <c r="AC25" s="37"/>
      <c r="AD25" s="37"/>
      <c r="AE25" s="37"/>
    </row>
    <row r="26" spans="1:31" x14ac:dyDescent="0.35">
      <c r="A26" s="37" t="s">
        <v>355</v>
      </c>
      <c r="B26" s="37" t="s">
        <v>358</v>
      </c>
      <c r="C26" s="37">
        <v>2</v>
      </c>
      <c r="D26" s="37" t="s">
        <v>252</v>
      </c>
      <c r="E26" s="38">
        <v>11</v>
      </c>
      <c r="F26" s="38"/>
      <c r="G26" s="37">
        <v>34.200000000000003</v>
      </c>
      <c r="H26" s="37">
        <v>8.07</v>
      </c>
      <c r="I26" s="37">
        <v>26.6</v>
      </c>
      <c r="J26" s="37"/>
      <c r="K26" s="37">
        <v>8.9382000000000001</v>
      </c>
      <c r="L26" s="37">
        <v>8.9340100000000007</v>
      </c>
      <c r="M26" s="37">
        <f t="shared" si="4"/>
        <v>8.9361050000000013</v>
      </c>
      <c r="N26" s="57"/>
      <c r="O26" s="57"/>
      <c r="P26" s="57">
        <f t="shared" si="5"/>
        <v>2.9627774131712609E-3</v>
      </c>
      <c r="Q26" s="16">
        <f t="shared" si="0"/>
        <v>2.094999999999736E-3</v>
      </c>
      <c r="R26" s="57">
        <f>(M2/M15)*M26</f>
        <v>8.9236883481911313</v>
      </c>
      <c r="S26" s="57"/>
      <c r="T26" s="57"/>
      <c r="U26" s="57"/>
      <c r="V26" s="37"/>
      <c r="W26" s="37"/>
      <c r="X26" s="37"/>
      <c r="Y26" s="37"/>
      <c r="Z26" s="37"/>
      <c r="AA26" s="37"/>
      <c r="AB26" s="37"/>
      <c r="AC26" s="37"/>
      <c r="AD26" s="37"/>
      <c r="AE26" s="37"/>
    </row>
    <row r="27" spans="1:31" x14ac:dyDescent="0.35">
      <c r="A27" s="37" t="s">
        <v>355</v>
      </c>
      <c r="B27" s="37" t="s">
        <v>357</v>
      </c>
      <c r="C27" s="37">
        <v>2</v>
      </c>
      <c r="D27" s="37" t="s">
        <v>255</v>
      </c>
      <c r="E27" s="38">
        <v>12</v>
      </c>
      <c r="F27" s="38"/>
      <c r="G27" s="37">
        <v>34.200000000000003</v>
      </c>
      <c r="H27" s="37">
        <v>8.07</v>
      </c>
      <c r="I27" s="37">
        <v>26.6</v>
      </c>
      <c r="J27" s="37"/>
      <c r="K27" s="37">
        <v>4.9799600000000002</v>
      </c>
      <c r="L27" s="37">
        <v>4.9801000000000002</v>
      </c>
      <c r="M27" s="37">
        <f t="shared" si="4"/>
        <v>4.9800300000000002</v>
      </c>
      <c r="N27" s="57"/>
      <c r="O27" s="57"/>
      <c r="P27" s="57">
        <f t="shared" si="5"/>
        <v>9.8994949366137144E-5</v>
      </c>
      <c r="Q27" s="16">
        <f t="shared" si="0"/>
        <v>7.0000000000014482E-5</v>
      </c>
      <c r="R27" s="57">
        <f>(M2/M15)*M27</f>
        <v>4.9731102851457409</v>
      </c>
      <c r="S27" s="57"/>
      <c r="T27" s="57"/>
      <c r="U27" s="57"/>
      <c r="V27" s="37"/>
      <c r="W27" s="37"/>
      <c r="X27" s="37"/>
      <c r="Y27" s="37"/>
      <c r="Z27" s="37"/>
      <c r="AA27" s="37"/>
      <c r="AB27" s="37"/>
      <c r="AC27" s="37"/>
      <c r="AD27" s="37"/>
      <c r="AE27" s="37"/>
    </row>
    <row r="28" spans="1:31" x14ac:dyDescent="0.35">
      <c r="A28" s="37" t="s">
        <v>355</v>
      </c>
      <c r="B28" s="37"/>
      <c r="C28" s="37" t="s">
        <v>95</v>
      </c>
      <c r="D28" s="37" t="s">
        <v>367</v>
      </c>
      <c r="E28" s="38"/>
      <c r="F28" s="38"/>
      <c r="G28" s="37">
        <v>34.1</v>
      </c>
      <c r="H28" s="37">
        <v>8.07</v>
      </c>
      <c r="I28" s="37">
        <v>26.6</v>
      </c>
      <c r="J28" s="37">
        <v>16.205539999999999</v>
      </c>
      <c r="K28" s="37"/>
      <c r="L28" s="37"/>
      <c r="M28" s="37">
        <v>8.8711900000000004</v>
      </c>
      <c r="N28" s="63">
        <v>4.6524999999999997E-2</v>
      </c>
      <c r="O28" s="57">
        <f t="shared" si="3"/>
        <v>3.2898142994704116E-2</v>
      </c>
      <c r="P28" s="63">
        <v>3.3010000000000001E-3</v>
      </c>
      <c r="Q28" s="16">
        <f t="shared" si="0"/>
        <v>2.3341594846967933E-3</v>
      </c>
      <c r="R28" s="64">
        <f>(M2/M28)*M28</f>
        <v>8.8448829999999994</v>
      </c>
      <c r="S28" s="64"/>
      <c r="T28" s="64"/>
      <c r="U28" s="64"/>
      <c r="V28" s="54"/>
      <c r="W28" s="54"/>
      <c r="X28" s="54"/>
      <c r="Y28" s="37"/>
      <c r="Z28" s="37"/>
      <c r="AA28" s="37"/>
      <c r="AB28" s="37"/>
      <c r="AC28" s="37"/>
      <c r="AD28" s="37"/>
      <c r="AE28" s="37"/>
    </row>
    <row r="29" spans="1:31" x14ac:dyDescent="0.35">
      <c r="A29" s="37" t="s">
        <v>355</v>
      </c>
      <c r="B29" s="37" t="s">
        <v>359</v>
      </c>
      <c r="C29" s="37" t="s">
        <v>95</v>
      </c>
      <c r="D29" s="37" t="s">
        <v>256</v>
      </c>
      <c r="E29" s="38">
        <v>1</v>
      </c>
      <c r="F29" s="38"/>
      <c r="G29" s="37">
        <v>34.200000000000003</v>
      </c>
      <c r="H29" s="37">
        <v>8.07</v>
      </c>
      <c r="I29" s="37">
        <v>26.6</v>
      </c>
      <c r="J29" s="37"/>
      <c r="K29" s="37">
        <v>4.2320599999999997</v>
      </c>
      <c r="L29" s="37">
        <v>4.2282200000000003</v>
      </c>
      <c r="M29" s="37">
        <f t="shared" ref="M29:M40" si="6">AVERAGE(K29:L29)</f>
        <v>4.2301400000000005</v>
      </c>
      <c r="N29" s="57"/>
      <c r="O29" s="57"/>
      <c r="P29" s="57">
        <f t="shared" ref="P29:P40" si="7">STDEV(K29:L29)</f>
        <v>2.7152900397559177E-3</v>
      </c>
      <c r="Q29" s="16">
        <f t="shared" si="0"/>
        <v>1.9199999999996995E-3</v>
      </c>
      <c r="R29" s="57">
        <f>(M2/M28)*M29</f>
        <v>4.2175957648996354</v>
      </c>
      <c r="S29" s="57"/>
      <c r="T29" s="57"/>
      <c r="U29" s="57"/>
      <c r="V29" s="37"/>
      <c r="W29" s="37"/>
      <c r="X29" s="37"/>
      <c r="Y29" s="37"/>
      <c r="Z29" s="37"/>
      <c r="AA29" s="37"/>
      <c r="AB29" s="37"/>
      <c r="AC29" s="37"/>
      <c r="AD29" s="37"/>
      <c r="AE29" s="37"/>
    </row>
    <row r="30" spans="1:31" x14ac:dyDescent="0.35">
      <c r="A30" s="37" t="s">
        <v>355</v>
      </c>
      <c r="B30" s="37" t="s">
        <v>359</v>
      </c>
      <c r="C30" s="37" t="s">
        <v>95</v>
      </c>
      <c r="D30" s="37" t="s">
        <v>258</v>
      </c>
      <c r="E30" s="38">
        <v>2</v>
      </c>
      <c r="F30" s="38"/>
      <c r="G30" s="37">
        <v>34.200000000000003</v>
      </c>
      <c r="H30" s="37">
        <v>8.07</v>
      </c>
      <c r="I30" s="37">
        <v>26.6</v>
      </c>
      <c r="J30" s="37"/>
      <c r="K30" s="37">
        <v>5.51518</v>
      </c>
      <c r="L30" s="37">
        <v>5.5132700000000003</v>
      </c>
      <c r="M30" s="37">
        <f t="shared" si="6"/>
        <v>5.5142249999999997</v>
      </c>
      <c r="N30" s="57"/>
      <c r="O30" s="57"/>
      <c r="P30" s="57">
        <f t="shared" si="7"/>
        <v>1.3505739520660472E-3</v>
      </c>
      <c r="Q30" s="16">
        <f t="shared" si="0"/>
        <v>9.5499999999981711E-4</v>
      </c>
      <c r="R30" s="57">
        <f>(M2/M28)*M30</f>
        <v>5.4978728852245293</v>
      </c>
      <c r="S30" s="57"/>
      <c r="T30" s="57"/>
      <c r="U30" s="5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spans="1:31" x14ac:dyDescent="0.35">
      <c r="A31" s="37" t="s">
        <v>355</v>
      </c>
      <c r="B31" s="37" t="s">
        <v>358</v>
      </c>
      <c r="C31" s="37" t="s">
        <v>95</v>
      </c>
      <c r="D31" s="37" t="s">
        <v>260</v>
      </c>
      <c r="E31" s="38">
        <v>3</v>
      </c>
      <c r="F31" s="38"/>
      <c r="G31" s="37">
        <v>34.299999999999997</v>
      </c>
      <c r="H31" s="37">
        <v>8.07</v>
      </c>
      <c r="I31" s="37">
        <v>26.6</v>
      </c>
      <c r="J31" s="37"/>
      <c r="K31" s="37">
        <v>5.6707599999999996</v>
      </c>
      <c r="L31" s="37">
        <v>5.6679399999999998</v>
      </c>
      <c r="M31" s="37">
        <f t="shared" si="6"/>
        <v>5.6693499999999997</v>
      </c>
      <c r="N31" s="57"/>
      <c r="O31" s="57"/>
      <c r="P31" s="57">
        <f t="shared" si="7"/>
        <v>1.9940411229459384E-3</v>
      </c>
      <c r="Q31" s="16">
        <f t="shared" si="0"/>
        <v>1.4099999999999111E-3</v>
      </c>
      <c r="R31" s="57">
        <f>(M2/M28)*M31</f>
        <v>5.6525378710240668</v>
      </c>
      <c r="S31" s="57"/>
      <c r="T31" s="57"/>
      <c r="U31" s="57"/>
      <c r="V31" s="37"/>
      <c r="W31" s="37"/>
      <c r="X31" s="37"/>
      <c r="Y31" s="37"/>
      <c r="Z31" s="37"/>
      <c r="AA31" s="37"/>
      <c r="AB31" s="37"/>
      <c r="AC31" s="37"/>
      <c r="AD31" s="37"/>
      <c r="AE31" s="37"/>
    </row>
    <row r="32" spans="1:31" x14ac:dyDescent="0.35">
      <c r="A32" s="37" t="s">
        <v>355</v>
      </c>
      <c r="B32" s="37" t="s">
        <v>359</v>
      </c>
      <c r="C32" s="37" t="s">
        <v>95</v>
      </c>
      <c r="D32" s="37" t="s">
        <v>262</v>
      </c>
      <c r="E32" s="38">
        <v>4</v>
      </c>
      <c r="F32" s="38"/>
      <c r="G32" s="37">
        <v>34.299999999999997</v>
      </c>
      <c r="H32" s="37">
        <v>8.07</v>
      </c>
      <c r="I32" s="37">
        <v>26.6</v>
      </c>
      <c r="J32" s="37"/>
      <c r="K32" s="37">
        <v>6.5685000000000002</v>
      </c>
      <c r="L32" s="37">
        <v>6.5801800000000004</v>
      </c>
      <c r="M32" s="37">
        <f t="shared" si="6"/>
        <v>6.5743400000000003</v>
      </c>
      <c r="N32" s="57"/>
      <c r="O32" s="57"/>
      <c r="P32" s="57">
        <f t="shared" si="7"/>
        <v>8.2590072042589696E-3</v>
      </c>
      <c r="Q32" s="16">
        <f t="shared" si="0"/>
        <v>5.8400000000000665E-3</v>
      </c>
      <c r="R32" s="57">
        <f>(M2/M28)*M32</f>
        <v>6.5548441756089089</v>
      </c>
      <c r="S32" s="57"/>
      <c r="T32" s="57"/>
      <c r="U32" s="57"/>
      <c r="V32" s="37"/>
      <c r="W32" s="37"/>
      <c r="X32" s="37"/>
      <c r="Y32" s="37"/>
      <c r="Z32" s="37"/>
      <c r="AA32" s="37"/>
      <c r="AB32" s="37"/>
      <c r="AC32" s="37"/>
      <c r="AD32" s="37"/>
      <c r="AE32" s="37"/>
    </row>
    <row r="33" spans="1:31" x14ac:dyDescent="0.35">
      <c r="A33" s="37" t="s">
        <v>355</v>
      </c>
      <c r="B33" s="37" t="s">
        <v>358</v>
      </c>
      <c r="C33" s="37" t="s">
        <v>95</v>
      </c>
      <c r="D33" s="37" t="s">
        <v>263</v>
      </c>
      <c r="E33" s="38">
        <v>5</v>
      </c>
      <c r="F33" s="38"/>
      <c r="G33" s="37">
        <v>34.200000000000003</v>
      </c>
      <c r="H33" s="37">
        <v>8.07</v>
      </c>
      <c r="I33" s="37">
        <v>26.6</v>
      </c>
      <c r="J33" s="37"/>
      <c r="K33" s="37">
        <v>5.0915699999999999</v>
      </c>
      <c r="L33" s="37">
        <v>5.0913399999999998</v>
      </c>
      <c r="M33" s="37">
        <f t="shared" si="6"/>
        <v>5.0914549999999998</v>
      </c>
      <c r="N33" s="57"/>
      <c r="O33" s="57"/>
      <c r="P33" s="57">
        <f t="shared" si="7"/>
        <v>1.6263455967302932E-4</v>
      </c>
      <c r="Q33" s="16">
        <f t="shared" si="0"/>
        <v>1.1500000000008724E-4</v>
      </c>
      <c r="R33" s="57">
        <f>(M2/M28)*M33</f>
        <v>5.0763565851667014</v>
      </c>
      <c r="S33" s="57"/>
      <c r="T33" s="57"/>
      <c r="U33" s="57"/>
      <c r="V33" s="37"/>
      <c r="W33" s="37"/>
      <c r="X33" s="37"/>
      <c r="Y33" s="37"/>
      <c r="Z33" s="37"/>
      <c r="AA33" s="37"/>
      <c r="AB33" s="37"/>
      <c r="AC33" s="37"/>
      <c r="AD33" s="37"/>
      <c r="AE33" s="37"/>
    </row>
    <row r="34" spans="1:31" x14ac:dyDescent="0.35">
      <c r="A34" s="37" t="s">
        <v>355</v>
      </c>
      <c r="B34" s="37" t="s">
        <v>358</v>
      </c>
      <c r="C34" s="37" t="s">
        <v>95</v>
      </c>
      <c r="D34" s="37" t="s">
        <v>264</v>
      </c>
      <c r="E34" s="38">
        <v>6</v>
      </c>
      <c r="F34" s="38"/>
      <c r="G34" s="37">
        <v>34.200000000000003</v>
      </c>
      <c r="H34" s="37">
        <v>8.07</v>
      </c>
      <c r="I34" s="37">
        <v>26.6</v>
      </c>
      <c r="J34" s="37"/>
      <c r="K34" s="37">
        <v>3.2274400000000001</v>
      </c>
      <c r="L34" s="37">
        <v>3.2350300000000001</v>
      </c>
      <c r="M34" s="37">
        <f t="shared" si="6"/>
        <v>3.2312349999999999</v>
      </c>
      <c r="N34" s="57"/>
      <c r="O34" s="57"/>
      <c r="P34" s="57">
        <f t="shared" si="7"/>
        <v>5.3669404692058857E-3</v>
      </c>
      <c r="Q34" s="16">
        <f t="shared" ref="Q34:Q65" si="8">P34/(SQRT(2))</f>
        <v>3.7949999999999928E-3</v>
      </c>
      <c r="R34" s="57">
        <f>(M2/M28)*M34</f>
        <v>3.2216529598064065</v>
      </c>
      <c r="S34" s="57"/>
      <c r="T34" s="57"/>
      <c r="U34" s="57"/>
      <c r="V34" s="37"/>
      <c r="W34" s="37"/>
      <c r="X34" s="37"/>
      <c r="Y34" s="37"/>
      <c r="Z34" s="37"/>
      <c r="AA34" s="37"/>
      <c r="AB34" s="37"/>
      <c r="AC34" s="37"/>
      <c r="AD34" s="37"/>
      <c r="AE34" s="37"/>
    </row>
    <row r="35" spans="1:31" x14ac:dyDescent="0.35">
      <c r="A35" s="37" t="s">
        <v>355</v>
      </c>
      <c r="B35" s="37" t="s">
        <v>357</v>
      </c>
      <c r="C35" s="37" t="s">
        <v>95</v>
      </c>
      <c r="D35" s="37" t="s">
        <v>265</v>
      </c>
      <c r="E35" s="38">
        <v>7</v>
      </c>
      <c r="F35" s="38"/>
      <c r="G35" s="37">
        <v>34.1</v>
      </c>
      <c r="H35" s="37">
        <v>8.07</v>
      </c>
      <c r="I35" s="37">
        <v>26.6</v>
      </c>
      <c r="J35" s="37"/>
      <c r="K35" s="37">
        <v>4.5636700000000001</v>
      </c>
      <c r="L35" s="37">
        <v>4.5708599999999997</v>
      </c>
      <c r="M35" s="37">
        <f t="shared" si="6"/>
        <v>4.5672649999999999</v>
      </c>
      <c r="N35" s="57"/>
      <c r="O35" s="57"/>
      <c r="P35" s="57">
        <f t="shared" si="7"/>
        <v>5.0840977567309835E-3</v>
      </c>
      <c r="Q35" s="16">
        <f t="shared" si="8"/>
        <v>3.5949999999997924E-3</v>
      </c>
      <c r="R35" s="57">
        <f>(M2/M28)*M35</f>
        <v>4.5537210402431914</v>
      </c>
      <c r="S35" s="57"/>
      <c r="T35" s="57"/>
      <c r="U35" s="57"/>
      <c r="V35" s="37"/>
      <c r="W35" s="37"/>
      <c r="X35" s="37"/>
      <c r="Y35" s="37"/>
      <c r="Z35" s="37"/>
      <c r="AA35" s="37"/>
      <c r="AB35" s="37"/>
      <c r="AC35" s="37"/>
      <c r="AD35" s="37"/>
      <c r="AE35" s="37"/>
    </row>
    <row r="36" spans="1:31" x14ac:dyDescent="0.35">
      <c r="A36" s="37" t="s">
        <v>355</v>
      </c>
      <c r="B36" s="37" t="s">
        <v>358</v>
      </c>
      <c r="C36" s="37" t="s">
        <v>95</v>
      </c>
      <c r="D36" s="37" t="s">
        <v>266</v>
      </c>
      <c r="E36" s="38">
        <v>8</v>
      </c>
      <c r="F36" s="38"/>
      <c r="G36" s="37">
        <v>34.1</v>
      </c>
      <c r="H36" s="37">
        <v>8.07</v>
      </c>
      <c r="I36" s="37">
        <v>26.6</v>
      </c>
      <c r="J36" s="37"/>
      <c r="K36" s="37">
        <v>8.2210900000000002</v>
      </c>
      <c r="L36" s="37">
        <v>8.2265099999999993</v>
      </c>
      <c r="M36" s="37">
        <f t="shared" si="6"/>
        <v>8.2238000000000007</v>
      </c>
      <c r="N36" s="57"/>
      <c r="O36" s="57"/>
      <c r="P36" s="57">
        <f t="shared" si="7"/>
        <v>3.8325187540304458E-3</v>
      </c>
      <c r="Q36" s="16">
        <f t="shared" si="8"/>
        <v>2.7099999999995461E-3</v>
      </c>
      <c r="R36" s="57">
        <f>(M2/M28)*M36</f>
        <v>8.199412797538999</v>
      </c>
      <c r="S36" s="57"/>
      <c r="T36" s="57"/>
      <c r="U36" s="57"/>
      <c r="V36" s="37"/>
      <c r="W36" s="37"/>
      <c r="X36" s="37"/>
      <c r="Y36" s="37"/>
      <c r="Z36" s="37"/>
      <c r="AA36" s="37"/>
      <c r="AB36" s="37"/>
      <c r="AC36" s="37"/>
      <c r="AD36" s="37"/>
      <c r="AE36" s="37"/>
    </row>
    <row r="37" spans="1:31" x14ac:dyDescent="0.35">
      <c r="A37" s="37" t="s">
        <v>355</v>
      </c>
      <c r="B37" s="37" t="s">
        <v>359</v>
      </c>
      <c r="C37" s="37" t="s">
        <v>95</v>
      </c>
      <c r="D37" s="37" t="s">
        <v>267</v>
      </c>
      <c r="E37" s="38">
        <v>9</v>
      </c>
      <c r="F37" s="38"/>
      <c r="G37" s="37">
        <v>34</v>
      </c>
      <c r="H37" s="37">
        <v>8.07</v>
      </c>
      <c r="I37" s="37">
        <v>26.6</v>
      </c>
      <c r="J37" s="37"/>
      <c r="K37" s="37">
        <v>8.6136599999999994</v>
      </c>
      <c r="L37" s="37">
        <v>8.6122200000000007</v>
      </c>
      <c r="M37" s="37">
        <f t="shared" si="6"/>
        <v>8.61294</v>
      </c>
      <c r="N37" s="57"/>
      <c r="O37" s="57"/>
      <c r="P37" s="57">
        <f t="shared" si="7"/>
        <v>1.0182337649077627E-3</v>
      </c>
      <c r="Q37" s="16">
        <f t="shared" si="8"/>
        <v>7.199999999993878E-4</v>
      </c>
      <c r="R37" s="57">
        <f>(M2/M28)*M37</f>
        <v>8.5873988254134996</v>
      </c>
      <c r="S37" s="57"/>
      <c r="T37" s="57"/>
      <c r="U37" s="57"/>
      <c r="V37" s="37"/>
      <c r="W37" s="37"/>
      <c r="X37" s="37"/>
      <c r="Y37" s="37"/>
      <c r="Z37" s="37"/>
      <c r="AA37" s="37"/>
      <c r="AB37" s="37"/>
      <c r="AC37" s="37"/>
      <c r="AD37" s="37"/>
      <c r="AE37" s="37"/>
    </row>
    <row r="38" spans="1:31" x14ac:dyDescent="0.35">
      <c r="A38" s="37" t="s">
        <v>355</v>
      </c>
      <c r="B38" s="37" t="s">
        <v>357</v>
      </c>
      <c r="C38" s="37" t="s">
        <v>95</v>
      </c>
      <c r="D38" s="37" t="s">
        <v>268</v>
      </c>
      <c r="E38" s="38">
        <v>10</v>
      </c>
      <c r="F38" s="38"/>
      <c r="G38" s="37">
        <v>34</v>
      </c>
      <c r="H38" s="37">
        <v>8.07</v>
      </c>
      <c r="I38" s="37">
        <v>26.6</v>
      </c>
      <c r="J38" s="37"/>
      <c r="K38" s="37">
        <v>3.13653</v>
      </c>
      <c r="L38" s="37">
        <v>3.18079</v>
      </c>
      <c r="M38" s="37">
        <f t="shared" si="6"/>
        <v>3.1586600000000002</v>
      </c>
      <c r="N38" s="57"/>
      <c r="O38" s="57"/>
      <c r="P38" s="57">
        <f t="shared" si="7"/>
        <v>3.1296546135316565E-2</v>
      </c>
      <c r="Q38" s="16">
        <f t="shared" si="8"/>
        <v>2.212999999999998E-2</v>
      </c>
      <c r="R38" s="57">
        <f>(M2/M28)*M38</f>
        <v>3.1492931767643348</v>
      </c>
      <c r="S38" s="57"/>
      <c r="T38" s="57"/>
      <c r="U38" s="57"/>
      <c r="V38" s="37"/>
      <c r="W38" s="37"/>
      <c r="X38" s="37"/>
      <c r="Y38" s="37"/>
      <c r="Z38" s="37"/>
      <c r="AA38" s="37"/>
      <c r="AB38" s="37"/>
      <c r="AC38" s="37"/>
      <c r="AD38" s="37"/>
      <c r="AE38" s="37"/>
    </row>
    <row r="39" spans="1:31" x14ac:dyDescent="0.35">
      <c r="A39" s="37" t="s">
        <v>355</v>
      </c>
      <c r="B39" s="37" t="s">
        <v>357</v>
      </c>
      <c r="C39" s="37" t="s">
        <v>95</v>
      </c>
      <c r="D39" s="37" t="s">
        <v>269</v>
      </c>
      <c r="E39" s="38">
        <v>11</v>
      </c>
      <c r="F39" s="38"/>
      <c r="G39" s="37">
        <v>34</v>
      </c>
      <c r="H39" s="37">
        <v>8.07</v>
      </c>
      <c r="I39" s="37">
        <v>26.6</v>
      </c>
      <c r="J39" s="37"/>
      <c r="K39" s="37">
        <v>4.0333300000000003</v>
      </c>
      <c r="L39" s="37">
        <v>4.03024</v>
      </c>
      <c r="M39" s="37">
        <f t="shared" si="6"/>
        <v>4.0317850000000002</v>
      </c>
      <c r="N39" s="57"/>
      <c r="O39" s="57"/>
      <c r="P39" s="57">
        <f t="shared" si="7"/>
        <v>2.1849599538666152E-3</v>
      </c>
      <c r="Q39" s="16">
        <f t="shared" si="8"/>
        <v>1.5450000000001296E-3</v>
      </c>
      <c r="R39" s="57">
        <f>(M2/M28)*M39</f>
        <v>4.0198289751606033</v>
      </c>
      <c r="S39" s="57"/>
      <c r="T39" s="57"/>
      <c r="U39" s="57"/>
      <c r="V39" s="37"/>
      <c r="W39" s="37"/>
      <c r="X39" s="37"/>
      <c r="Y39" s="37"/>
      <c r="Z39" s="37"/>
      <c r="AA39" s="37"/>
      <c r="AB39" s="37"/>
      <c r="AC39" s="37"/>
      <c r="AD39" s="37"/>
      <c r="AE39" s="37"/>
    </row>
    <row r="40" spans="1:31" x14ac:dyDescent="0.35">
      <c r="A40" s="37" t="s">
        <v>355</v>
      </c>
      <c r="B40" s="37" t="s">
        <v>357</v>
      </c>
      <c r="C40" s="37" t="s">
        <v>95</v>
      </c>
      <c r="D40" s="37" t="s">
        <v>271</v>
      </c>
      <c r="E40" s="38">
        <v>12</v>
      </c>
      <c r="F40" s="38"/>
      <c r="G40" s="37">
        <v>34</v>
      </c>
      <c r="H40" s="37">
        <v>8.06</v>
      </c>
      <c r="I40" s="37">
        <v>26.6</v>
      </c>
      <c r="J40" s="37"/>
      <c r="K40" s="37">
        <v>4.8155999999999999</v>
      </c>
      <c r="L40" s="37">
        <v>4.8071000000000002</v>
      </c>
      <c r="M40" s="37">
        <f t="shared" si="6"/>
        <v>4.81135</v>
      </c>
      <c r="N40" s="57"/>
      <c r="O40" s="57"/>
      <c r="P40" s="57">
        <f t="shared" si="7"/>
        <v>6.0104076400854635E-3</v>
      </c>
      <c r="Q40" s="16">
        <f t="shared" si="8"/>
        <v>4.249999999999865E-3</v>
      </c>
      <c r="R40" s="57">
        <f>(M2/M28)*M40</f>
        <v>4.7970822203165522</v>
      </c>
      <c r="S40" s="57"/>
      <c r="T40" s="57"/>
      <c r="U40" s="57"/>
      <c r="V40" s="37"/>
      <c r="W40" s="37"/>
      <c r="X40" s="37"/>
      <c r="Y40" s="37"/>
      <c r="Z40" s="37"/>
      <c r="AA40" s="37"/>
      <c r="AB40" s="37"/>
      <c r="AC40" s="37"/>
      <c r="AD40" s="37"/>
      <c r="AE40" s="37"/>
    </row>
    <row r="41" spans="1:31" x14ac:dyDescent="0.35">
      <c r="A41" s="37" t="s">
        <v>355</v>
      </c>
      <c r="B41" s="37"/>
      <c r="C41" s="37">
        <v>3</v>
      </c>
      <c r="D41" s="37" t="s">
        <v>368</v>
      </c>
      <c r="E41" s="38"/>
      <c r="F41" s="38"/>
      <c r="G41" s="37">
        <v>34.200000000000003</v>
      </c>
      <c r="H41" s="37">
        <v>8.06</v>
      </c>
      <c r="I41" s="37">
        <v>26.6</v>
      </c>
      <c r="J41" s="37">
        <v>16.194970000000001</v>
      </c>
      <c r="K41" s="37"/>
      <c r="L41" s="37"/>
      <c r="M41" s="37">
        <v>8.8776499999999992</v>
      </c>
      <c r="N41" s="63">
        <v>5.2781000000000002E-2</v>
      </c>
      <c r="O41" s="57">
        <f t="shared" si="3"/>
        <v>3.7321803017807166E-2</v>
      </c>
      <c r="P41" s="63">
        <v>3.0230000000000001E-3</v>
      </c>
      <c r="Q41" s="16">
        <f t="shared" si="8"/>
        <v>2.1375837995269331E-3</v>
      </c>
      <c r="R41" s="64">
        <f>(M2/M41)*M41</f>
        <v>8.8448829999999994</v>
      </c>
      <c r="S41" s="64"/>
      <c r="T41" s="64"/>
      <c r="U41" s="64"/>
      <c r="V41" s="54"/>
      <c r="W41" s="54"/>
      <c r="X41" s="54"/>
      <c r="Y41" s="37"/>
      <c r="Z41" s="37"/>
      <c r="AA41" s="37"/>
      <c r="AB41" s="37"/>
      <c r="AC41" s="37"/>
      <c r="AD41" s="37"/>
      <c r="AE41" s="37"/>
    </row>
    <row r="42" spans="1:31" x14ac:dyDescent="0.35">
      <c r="A42" s="37" t="s">
        <v>355</v>
      </c>
      <c r="B42" s="37" t="s">
        <v>358</v>
      </c>
      <c r="C42" s="37">
        <v>3</v>
      </c>
      <c r="D42" s="37" t="s">
        <v>272</v>
      </c>
      <c r="E42" s="38">
        <v>1</v>
      </c>
      <c r="F42" s="38"/>
      <c r="G42" s="37">
        <v>34</v>
      </c>
      <c r="H42" s="37">
        <v>8.06</v>
      </c>
      <c r="I42" s="37">
        <v>26.6</v>
      </c>
      <c r="J42" s="37"/>
      <c r="K42" s="37">
        <v>5.4458399999999996</v>
      </c>
      <c r="L42" s="37">
        <v>5.4461399999999998</v>
      </c>
      <c r="M42" s="37">
        <f t="shared" ref="M42:M53" si="9">AVERAGE(K42:L42)</f>
        <v>5.4459900000000001</v>
      </c>
      <c r="N42" s="57"/>
      <c r="O42" s="57"/>
      <c r="P42" s="57">
        <f t="shared" ref="P42:P53" si="10">STDEV(K42:L42)</f>
        <v>2.121320343560979E-4</v>
      </c>
      <c r="Q42" s="16">
        <f t="shared" si="8"/>
        <v>1.500000000000945E-4</v>
      </c>
      <c r="R42" s="57">
        <f>(M2/M41)*M42</f>
        <v>5.4258891000625162</v>
      </c>
      <c r="S42" s="57"/>
      <c r="T42" s="57"/>
      <c r="U42" s="57"/>
      <c r="V42" s="37"/>
      <c r="W42" s="37"/>
      <c r="X42" s="37"/>
      <c r="Y42" s="37"/>
      <c r="Z42" s="37"/>
      <c r="AA42" s="37"/>
      <c r="AB42" s="37"/>
      <c r="AC42" s="37"/>
      <c r="AD42" s="37"/>
      <c r="AE42" s="37"/>
    </row>
    <row r="43" spans="1:31" x14ac:dyDescent="0.35">
      <c r="A43" s="37" t="s">
        <v>355</v>
      </c>
      <c r="B43" s="37" t="s">
        <v>359</v>
      </c>
      <c r="C43" s="37">
        <v>3</v>
      </c>
      <c r="D43" s="37" t="s">
        <v>273</v>
      </c>
      <c r="E43" s="38">
        <v>2</v>
      </c>
      <c r="F43" s="38"/>
      <c r="G43" s="37">
        <v>34</v>
      </c>
      <c r="H43" s="37">
        <v>8.06</v>
      </c>
      <c r="I43" s="37">
        <v>26.6</v>
      </c>
      <c r="J43" s="37"/>
      <c r="K43" s="37">
        <v>4.9834699999999996</v>
      </c>
      <c r="L43" s="37">
        <v>4.9848499999999998</v>
      </c>
      <c r="M43" s="37">
        <f t="shared" si="9"/>
        <v>4.9841599999999993</v>
      </c>
      <c r="N43" s="57"/>
      <c r="O43" s="57"/>
      <c r="P43" s="57">
        <f t="shared" si="10"/>
        <v>9.7580735803754794E-4</v>
      </c>
      <c r="Q43" s="16">
        <f t="shared" si="8"/>
        <v>6.9000000000007944E-4</v>
      </c>
      <c r="R43" s="57">
        <f>(M2/M41)*M43</f>
        <v>4.9657636934639227</v>
      </c>
      <c r="S43" s="57"/>
      <c r="T43" s="57"/>
      <c r="U43" s="57"/>
      <c r="V43" s="37"/>
      <c r="W43" s="37"/>
      <c r="X43" s="37"/>
      <c r="Y43" s="37"/>
      <c r="Z43" s="37"/>
      <c r="AA43" s="37"/>
      <c r="AB43" s="37"/>
      <c r="AC43" s="37"/>
      <c r="AD43" s="37"/>
      <c r="AE43" s="37"/>
    </row>
    <row r="44" spans="1:31" x14ac:dyDescent="0.35">
      <c r="A44" s="37" t="s">
        <v>355</v>
      </c>
      <c r="B44" s="37" t="s">
        <v>358</v>
      </c>
      <c r="C44" s="37">
        <v>3</v>
      </c>
      <c r="D44" s="37" t="s">
        <v>274</v>
      </c>
      <c r="E44" s="38">
        <v>3</v>
      </c>
      <c r="F44" s="38"/>
      <c r="G44" s="37">
        <v>34.1</v>
      </c>
      <c r="H44" s="37">
        <v>8.06</v>
      </c>
      <c r="I44" s="37">
        <v>26.6</v>
      </c>
      <c r="J44" s="37"/>
      <c r="K44" s="37">
        <v>6.6410600000000004</v>
      </c>
      <c r="L44" s="37">
        <v>6.6459200000000003</v>
      </c>
      <c r="M44" s="37">
        <f t="shared" si="9"/>
        <v>6.6434899999999999</v>
      </c>
      <c r="N44" s="57"/>
      <c r="O44" s="57"/>
      <c r="P44" s="57">
        <f t="shared" si="10"/>
        <v>3.436538956566525E-3</v>
      </c>
      <c r="Q44" s="16">
        <f t="shared" si="8"/>
        <v>2.4299999999999322E-3</v>
      </c>
      <c r="R44" s="57">
        <f>(M2/M41)*M44</f>
        <v>6.6189691823478061</v>
      </c>
      <c r="S44" s="57"/>
      <c r="T44" s="57"/>
      <c r="U44" s="57"/>
      <c r="V44" s="37"/>
      <c r="W44" s="37"/>
      <c r="X44" s="37"/>
      <c r="Y44" s="37"/>
      <c r="Z44" s="37"/>
      <c r="AA44" s="37"/>
      <c r="AB44" s="37"/>
      <c r="AC44" s="37"/>
      <c r="AD44" s="37"/>
      <c r="AE44" s="37"/>
    </row>
    <row r="45" spans="1:31" x14ac:dyDescent="0.35">
      <c r="A45" s="37" t="s">
        <v>355</v>
      </c>
      <c r="B45" s="37" t="s">
        <v>357</v>
      </c>
      <c r="C45" s="37">
        <v>3</v>
      </c>
      <c r="D45" s="37" t="s">
        <v>275</v>
      </c>
      <c r="E45" s="38">
        <v>4</v>
      </c>
      <c r="F45" s="38"/>
      <c r="G45" s="37">
        <v>34.1</v>
      </c>
      <c r="H45" s="37">
        <v>8.06</v>
      </c>
      <c r="I45" s="37">
        <v>26.6</v>
      </c>
      <c r="J45" s="37"/>
      <c r="K45" s="37">
        <v>3.8930500000000001</v>
      </c>
      <c r="L45" s="37">
        <v>3.8952200000000001</v>
      </c>
      <c r="M45" s="37">
        <f t="shared" si="9"/>
        <v>3.8941350000000003</v>
      </c>
      <c r="N45" s="57"/>
      <c r="O45" s="57"/>
      <c r="P45" s="57">
        <f t="shared" si="10"/>
        <v>1.5344217151748117E-3</v>
      </c>
      <c r="Q45" s="16">
        <f t="shared" si="8"/>
        <v>1.0850000000000024E-3</v>
      </c>
      <c r="R45" s="57">
        <f>(M2/M41)*M45</f>
        <v>3.8797619258705853</v>
      </c>
      <c r="S45" s="57"/>
      <c r="T45" s="57"/>
      <c r="U45" s="57"/>
      <c r="V45" s="37"/>
      <c r="W45" s="37"/>
      <c r="X45" s="37"/>
      <c r="Y45" s="37"/>
      <c r="Z45" s="37"/>
      <c r="AA45" s="37"/>
      <c r="AB45" s="37"/>
      <c r="AC45" s="37"/>
      <c r="AD45" s="37"/>
      <c r="AE45" s="37"/>
    </row>
    <row r="46" spans="1:31" x14ac:dyDescent="0.35">
      <c r="A46" s="37" t="s">
        <v>355</v>
      </c>
      <c r="B46" s="37" t="s">
        <v>359</v>
      </c>
      <c r="C46" s="37">
        <v>3</v>
      </c>
      <c r="D46" s="37" t="s">
        <v>277</v>
      </c>
      <c r="E46" s="38">
        <v>5</v>
      </c>
      <c r="F46" s="38"/>
      <c r="G46" s="37">
        <v>34.200000000000003</v>
      </c>
      <c r="H46" s="37">
        <v>8.06</v>
      </c>
      <c r="I46" s="37">
        <v>26.6</v>
      </c>
      <c r="J46" s="37"/>
      <c r="K46" s="37">
        <v>5.4509800000000004</v>
      </c>
      <c r="L46" s="37">
        <v>5.44665</v>
      </c>
      <c r="M46" s="37">
        <f t="shared" si="9"/>
        <v>5.4488149999999997</v>
      </c>
      <c r="N46" s="57"/>
      <c r="O46" s="57"/>
      <c r="P46" s="57">
        <f t="shared" si="10"/>
        <v>3.061772362538026E-3</v>
      </c>
      <c r="Q46" s="16">
        <f t="shared" si="8"/>
        <v>2.1650000000001945E-3</v>
      </c>
      <c r="R46" s="57">
        <f>(M2/M41)*M46</f>
        <v>5.4287036731167593</v>
      </c>
      <c r="S46" s="57"/>
      <c r="T46" s="57"/>
      <c r="U46" s="57"/>
      <c r="V46" s="37"/>
      <c r="W46" s="37"/>
      <c r="X46" s="37"/>
      <c r="Y46" s="37"/>
      <c r="Z46" s="37"/>
      <c r="AA46" s="37"/>
      <c r="AB46" s="37"/>
      <c r="AC46" s="37"/>
      <c r="AD46" s="37"/>
      <c r="AE46" s="37"/>
    </row>
    <row r="47" spans="1:31" x14ac:dyDescent="0.35">
      <c r="A47" s="37" t="s">
        <v>355</v>
      </c>
      <c r="B47" s="37" t="s">
        <v>358</v>
      </c>
      <c r="C47" s="37">
        <v>3</v>
      </c>
      <c r="D47" s="37" t="s">
        <v>278</v>
      </c>
      <c r="E47" s="38">
        <v>6</v>
      </c>
      <c r="F47" s="38"/>
      <c r="G47" s="37">
        <v>34.200000000000003</v>
      </c>
      <c r="H47" s="37">
        <v>8.06</v>
      </c>
      <c r="I47" s="37">
        <v>26.6</v>
      </c>
      <c r="J47" s="37"/>
      <c r="K47" s="37">
        <v>4.5951500000000003</v>
      </c>
      <c r="L47" s="37">
        <v>4.5982700000000003</v>
      </c>
      <c r="M47" s="37">
        <f t="shared" si="9"/>
        <v>4.5967099999999999</v>
      </c>
      <c r="N47" s="57"/>
      <c r="O47" s="57"/>
      <c r="P47" s="57">
        <f t="shared" si="10"/>
        <v>2.2061731573020365E-3</v>
      </c>
      <c r="Q47" s="16">
        <f t="shared" si="8"/>
        <v>1.5600000000000056E-3</v>
      </c>
      <c r="R47" s="57">
        <f>(M2/M41)*M47</f>
        <v>4.5797437536881942</v>
      </c>
      <c r="S47" s="57"/>
      <c r="T47" s="57"/>
      <c r="U47" s="57"/>
      <c r="V47" s="37"/>
      <c r="W47" s="37"/>
      <c r="X47" s="37"/>
      <c r="Y47" s="37"/>
      <c r="Z47" s="37"/>
      <c r="AA47" s="37"/>
      <c r="AB47" s="37"/>
      <c r="AC47" s="37"/>
      <c r="AD47" s="37"/>
      <c r="AE47" s="37"/>
    </row>
    <row r="48" spans="1:31" x14ac:dyDescent="0.35">
      <c r="A48" s="37" t="s">
        <v>355</v>
      </c>
      <c r="B48" s="37" t="s">
        <v>358</v>
      </c>
      <c r="C48" s="37">
        <v>3</v>
      </c>
      <c r="D48" s="37" t="s">
        <v>280</v>
      </c>
      <c r="E48" s="38">
        <v>7</v>
      </c>
      <c r="F48" s="38"/>
      <c r="G48" s="37">
        <v>34.200000000000003</v>
      </c>
      <c r="H48" s="37">
        <v>8.06</v>
      </c>
      <c r="I48" s="37">
        <v>26.6</v>
      </c>
      <c r="J48" s="37"/>
      <c r="K48" s="37">
        <v>3.0500400000000001</v>
      </c>
      <c r="L48" s="37">
        <v>3.05436</v>
      </c>
      <c r="M48" s="37">
        <f t="shared" si="9"/>
        <v>3.0522</v>
      </c>
      <c r="N48" s="57"/>
      <c r="O48" s="57"/>
      <c r="P48" s="57">
        <f t="shared" si="10"/>
        <v>3.0547012947258001E-3</v>
      </c>
      <c r="Q48" s="16">
        <f t="shared" si="8"/>
        <v>2.1599999999999397E-3</v>
      </c>
      <c r="R48" s="57">
        <f>(M2/M41)*M48</f>
        <v>3.0409344694372948</v>
      </c>
      <c r="S48" s="57"/>
      <c r="T48" s="57"/>
      <c r="U48" s="57"/>
      <c r="V48" s="37"/>
      <c r="W48" s="37"/>
      <c r="X48" s="37"/>
      <c r="Y48" s="37"/>
      <c r="Z48" s="37"/>
      <c r="AA48" s="37"/>
      <c r="AB48" s="37"/>
      <c r="AC48" s="37"/>
      <c r="AD48" s="37"/>
      <c r="AE48" s="37"/>
    </row>
    <row r="49" spans="1:31" x14ac:dyDescent="0.35">
      <c r="A49" s="37" t="s">
        <v>355</v>
      </c>
      <c r="B49" s="37" t="s">
        <v>357</v>
      </c>
      <c r="C49" s="37">
        <v>3</v>
      </c>
      <c r="D49" s="37" t="s">
        <v>281</v>
      </c>
      <c r="E49" s="38">
        <v>8</v>
      </c>
      <c r="F49" s="38"/>
      <c r="G49" s="37">
        <v>34.200000000000003</v>
      </c>
      <c r="H49" s="37">
        <v>8.06</v>
      </c>
      <c r="I49" s="37">
        <v>26.6</v>
      </c>
      <c r="J49" s="37"/>
      <c r="K49" s="37">
        <v>4.8470599999999999</v>
      </c>
      <c r="L49" s="37">
        <v>4.8560699999999999</v>
      </c>
      <c r="M49" s="37">
        <f t="shared" si="9"/>
        <v>4.8515649999999999</v>
      </c>
      <c r="N49" s="57"/>
      <c r="O49" s="57"/>
      <c r="P49" s="57">
        <f t="shared" si="10"/>
        <v>6.3710320984907663E-3</v>
      </c>
      <c r="Q49" s="16">
        <f t="shared" si="8"/>
        <v>4.5049999999999804E-3</v>
      </c>
      <c r="R49" s="57">
        <f>(M2/M41)*M49</f>
        <v>4.8336580955427388</v>
      </c>
      <c r="S49" s="57"/>
      <c r="T49" s="57"/>
      <c r="U49" s="57"/>
      <c r="V49" s="37"/>
      <c r="W49" s="37"/>
      <c r="X49" s="37"/>
      <c r="Y49" s="37"/>
      <c r="Z49" s="37"/>
      <c r="AA49" s="37"/>
      <c r="AB49" s="37"/>
      <c r="AC49" s="37"/>
      <c r="AD49" s="37"/>
      <c r="AE49" s="37"/>
    </row>
    <row r="50" spans="1:31" x14ac:dyDescent="0.35">
      <c r="A50" s="37" t="s">
        <v>355</v>
      </c>
      <c r="B50" s="37" t="s">
        <v>359</v>
      </c>
      <c r="C50" s="37">
        <v>3</v>
      </c>
      <c r="D50" s="37" t="s">
        <v>282</v>
      </c>
      <c r="E50" s="38">
        <v>9</v>
      </c>
      <c r="F50" s="38"/>
      <c r="G50" s="37">
        <v>34.299999999999997</v>
      </c>
      <c r="H50" s="37">
        <v>8.0500000000000007</v>
      </c>
      <c r="I50" s="37">
        <v>26.6</v>
      </c>
      <c r="J50" s="37"/>
      <c r="K50" s="37">
        <v>3.0335100000000002</v>
      </c>
      <c r="L50" s="37">
        <v>3.0318900000000002</v>
      </c>
      <c r="M50" s="37">
        <f t="shared" si="9"/>
        <v>3.0327000000000002</v>
      </c>
      <c r="N50" s="57"/>
      <c r="O50" s="57"/>
      <c r="P50" s="57">
        <f t="shared" si="10"/>
        <v>1.1455129855221752E-3</v>
      </c>
      <c r="Q50" s="16">
        <f t="shared" si="8"/>
        <v>8.099999999999774E-4</v>
      </c>
      <c r="R50" s="57">
        <f>(M2/M41)*M50</f>
        <v>3.0215064430451752</v>
      </c>
      <c r="S50" s="57"/>
      <c r="T50" s="57"/>
      <c r="U50" s="5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x14ac:dyDescent="0.35">
      <c r="A51" s="37" t="s">
        <v>355</v>
      </c>
      <c r="B51" s="37" t="s">
        <v>359</v>
      </c>
      <c r="C51" s="37">
        <v>3</v>
      </c>
      <c r="D51" s="37" t="s">
        <v>284</v>
      </c>
      <c r="E51" s="38">
        <v>10</v>
      </c>
      <c r="F51" s="38"/>
      <c r="G51" s="37">
        <v>34.4</v>
      </c>
      <c r="H51" s="37">
        <v>8.06</v>
      </c>
      <c r="I51" s="37">
        <v>26.6</v>
      </c>
      <c r="J51" s="37"/>
      <c r="K51" s="37">
        <v>4.6233000000000004</v>
      </c>
      <c r="L51" s="37">
        <v>4.6230500000000001</v>
      </c>
      <c r="M51" s="37">
        <f t="shared" si="9"/>
        <v>4.6231749999999998</v>
      </c>
      <c r="N51" s="57"/>
      <c r="O51" s="57"/>
      <c r="P51" s="57">
        <f t="shared" si="10"/>
        <v>1.7677669529685293E-4</v>
      </c>
      <c r="Q51" s="16">
        <f t="shared" si="8"/>
        <v>1.2500000000015277E-4</v>
      </c>
      <c r="R51" s="57">
        <f>(M2/M41)*M51</f>
        <v>4.6061110725839605</v>
      </c>
      <c r="S51" s="57"/>
      <c r="T51" s="57"/>
      <c r="U51" s="5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x14ac:dyDescent="0.35">
      <c r="A52" s="37" t="s">
        <v>355</v>
      </c>
      <c r="B52" s="37" t="s">
        <v>357</v>
      </c>
      <c r="C52" s="37">
        <v>3</v>
      </c>
      <c r="D52" s="37" t="s">
        <v>287</v>
      </c>
      <c r="E52" s="38">
        <v>11</v>
      </c>
      <c r="F52" s="38"/>
      <c r="G52" s="37">
        <v>34.5</v>
      </c>
      <c r="H52" s="37">
        <v>8.06</v>
      </c>
      <c r="I52" s="37">
        <v>26.6</v>
      </c>
      <c r="J52" s="37"/>
      <c r="K52" s="37">
        <v>4.4475699999999998</v>
      </c>
      <c r="L52" s="37">
        <v>4.4524699999999999</v>
      </c>
      <c r="M52" s="37">
        <f t="shared" si="9"/>
        <v>4.4500200000000003</v>
      </c>
      <c r="N52" s="57"/>
      <c r="O52" s="57"/>
      <c r="P52" s="57">
        <f t="shared" si="10"/>
        <v>3.4648232278141722E-3</v>
      </c>
      <c r="Q52" s="16">
        <f t="shared" si="8"/>
        <v>2.4500000000000628E-3</v>
      </c>
      <c r="R52" s="57">
        <f>(M2/M41)*M52</f>
        <v>4.4335951797671687</v>
      </c>
      <c r="S52" s="57"/>
      <c r="T52" s="57"/>
      <c r="U52" s="5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x14ac:dyDescent="0.35">
      <c r="A53" s="37" t="s">
        <v>355</v>
      </c>
      <c r="B53" s="37" t="s">
        <v>357</v>
      </c>
      <c r="C53" s="37">
        <v>3</v>
      </c>
      <c r="D53" s="37" t="s">
        <v>288</v>
      </c>
      <c r="E53" s="38">
        <v>12</v>
      </c>
      <c r="F53" s="38"/>
      <c r="G53" s="37">
        <v>34.5</v>
      </c>
      <c r="H53" s="37">
        <v>8.0500000000000007</v>
      </c>
      <c r="I53" s="37">
        <v>26.5</v>
      </c>
      <c r="J53" s="37"/>
      <c r="K53" s="37">
        <v>3.76424</v>
      </c>
      <c r="L53" s="37">
        <v>3.7643200000000001</v>
      </c>
      <c r="M53" s="37">
        <f t="shared" si="9"/>
        <v>3.7642800000000003</v>
      </c>
      <c r="N53" s="57"/>
      <c r="O53" s="57"/>
      <c r="P53" s="57">
        <f t="shared" si="10"/>
        <v>5.6568542494980373E-5</v>
      </c>
      <c r="Q53" s="16">
        <f t="shared" si="8"/>
        <v>4.0000000000039997E-5</v>
      </c>
      <c r="R53" s="57">
        <f>(M2/M41)*M53</f>
        <v>3.7503862147347555</v>
      </c>
      <c r="S53" s="57"/>
      <c r="T53" s="57"/>
      <c r="U53" s="5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1" x14ac:dyDescent="0.35">
      <c r="A54" s="37" t="s">
        <v>102</v>
      </c>
      <c r="B54" s="37"/>
      <c r="C54" s="37">
        <v>3401</v>
      </c>
      <c r="D54" s="37" t="s">
        <v>369</v>
      </c>
      <c r="E54" s="38"/>
      <c r="F54" s="37">
        <v>3401</v>
      </c>
      <c r="G54" s="37">
        <v>35.700000000000003</v>
      </c>
      <c r="H54" s="37">
        <v>8.07</v>
      </c>
      <c r="I54" s="37">
        <v>26.7</v>
      </c>
      <c r="J54" s="37">
        <v>16.192799999999998</v>
      </c>
      <c r="K54" s="37"/>
      <c r="L54" s="37"/>
      <c r="M54" s="37">
        <v>8.8378999999999994</v>
      </c>
      <c r="N54" s="63">
        <v>9.2281000000000002E-2</v>
      </c>
      <c r="O54" s="57">
        <f t="shared" si="3"/>
        <v>6.5252520874675785E-2</v>
      </c>
      <c r="P54" s="63">
        <v>1.3018999999999999E-2</v>
      </c>
      <c r="Q54" s="16">
        <f t="shared" si="8"/>
        <v>9.2058231842676603E-3</v>
      </c>
      <c r="R54" s="64">
        <f>(M2/M54)*M54</f>
        <v>8.8448829999999994</v>
      </c>
      <c r="S54" s="64"/>
      <c r="T54" s="64"/>
      <c r="U54" s="64"/>
      <c r="V54" s="54"/>
      <c r="W54" s="54"/>
      <c r="X54" s="54"/>
      <c r="Y54" s="37"/>
      <c r="Z54" s="37"/>
      <c r="AA54" s="37"/>
      <c r="AB54" s="37"/>
      <c r="AC54" s="37"/>
      <c r="AD54" s="37"/>
      <c r="AE54" s="37"/>
    </row>
    <row r="55" spans="1:31" x14ac:dyDescent="0.35">
      <c r="A55" s="37" t="s">
        <v>102</v>
      </c>
      <c r="B55" s="37" t="s">
        <v>359</v>
      </c>
      <c r="C55" s="37">
        <v>2</v>
      </c>
      <c r="D55" s="37" t="s">
        <v>240</v>
      </c>
      <c r="E55" s="37">
        <v>3</v>
      </c>
      <c r="F55" s="37">
        <v>3401</v>
      </c>
      <c r="G55" s="37">
        <v>35.4</v>
      </c>
      <c r="H55" s="37">
        <v>8.07</v>
      </c>
      <c r="I55" s="37">
        <v>27</v>
      </c>
      <c r="J55" s="37"/>
      <c r="K55" s="37">
        <v>6.5563900000000004</v>
      </c>
      <c r="L55" s="37">
        <v>6.5528700000000004</v>
      </c>
      <c r="M55" s="37">
        <f t="shared" ref="M55:M62" si="11">AVERAGE(K55:L55)</f>
        <v>6.5546300000000004</v>
      </c>
      <c r="N55" s="57"/>
      <c r="O55" s="57"/>
      <c r="P55" s="57">
        <f t="shared" ref="P55:P62" si="12">STDEV(K55:L55)</f>
        <v>2.4890158697766242E-3</v>
      </c>
      <c r="Q55" s="16">
        <f t="shared" si="8"/>
        <v>1.7599999999999836E-3</v>
      </c>
      <c r="R55" s="57">
        <f>(M2/M54)*M55</f>
        <v>6.5598089431075257</v>
      </c>
      <c r="S55" s="57"/>
      <c r="T55" s="57"/>
      <c r="U55" s="57"/>
      <c r="V55" s="37"/>
      <c r="W55" s="37"/>
      <c r="X55" s="37"/>
      <c r="Y55" s="37"/>
      <c r="Z55" s="37"/>
      <c r="AA55" s="37"/>
      <c r="AB55" s="37"/>
      <c r="AC55" s="37"/>
      <c r="AD55" s="37"/>
      <c r="AE55" s="45"/>
    </row>
    <row r="56" spans="1:31" x14ac:dyDescent="0.35">
      <c r="A56" s="37" t="s">
        <v>102</v>
      </c>
      <c r="B56" s="37" t="s">
        <v>357</v>
      </c>
      <c r="C56" s="37">
        <v>3</v>
      </c>
      <c r="D56" s="37" t="s">
        <v>275</v>
      </c>
      <c r="E56" s="37">
        <v>4</v>
      </c>
      <c r="F56" s="37">
        <v>3401</v>
      </c>
      <c r="G56" s="37">
        <v>35.200000000000003</v>
      </c>
      <c r="H56" s="37">
        <v>8.01</v>
      </c>
      <c r="I56" s="37">
        <v>26.5</v>
      </c>
      <c r="J56" s="37"/>
      <c r="K56" s="37">
        <v>4.09422</v>
      </c>
      <c r="L56" s="37">
        <v>4.0979900000000002</v>
      </c>
      <c r="M56" s="37">
        <f t="shared" si="11"/>
        <v>4.0961049999999997</v>
      </c>
      <c r="N56" s="57"/>
      <c r="O56" s="57"/>
      <c r="P56" s="57">
        <f t="shared" si="12"/>
        <v>2.6657925650734773E-3</v>
      </c>
      <c r="Q56" s="16">
        <f t="shared" si="8"/>
        <v>1.8850000000001363E-3</v>
      </c>
      <c r="R56" s="57">
        <f>(M2/M54)*M56</f>
        <v>4.0993414137651474</v>
      </c>
      <c r="S56" s="57"/>
      <c r="T56" s="57"/>
      <c r="U56" s="57"/>
      <c r="V56" s="37"/>
      <c r="W56" s="37"/>
      <c r="X56" s="37"/>
      <c r="Y56" s="37"/>
      <c r="Z56" s="37"/>
      <c r="AA56" s="37"/>
      <c r="AB56" s="37"/>
      <c r="AC56" s="37"/>
      <c r="AD56" s="37"/>
      <c r="AE56" s="45"/>
    </row>
    <row r="57" spans="1:31" x14ac:dyDescent="0.35">
      <c r="A57" s="37" t="s">
        <v>102</v>
      </c>
      <c r="B57" s="37" t="s">
        <v>359</v>
      </c>
      <c r="C57" s="37">
        <v>2</v>
      </c>
      <c r="D57" s="37" t="s">
        <v>241</v>
      </c>
      <c r="E57" s="37">
        <v>4</v>
      </c>
      <c r="F57" s="37">
        <v>3401</v>
      </c>
      <c r="G57" s="37">
        <v>35.799999999999997</v>
      </c>
      <c r="H57" s="37">
        <v>8.08</v>
      </c>
      <c r="I57" s="37">
        <v>26.34</v>
      </c>
      <c r="J57" s="37"/>
      <c r="K57" s="44">
        <v>5.1629199999999997</v>
      </c>
      <c r="L57" s="44">
        <v>5.1616400000000002</v>
      </c>
      <c r="M57" s="37">
        <f t="shared" si="11"/>
        <v>5.16228</v>
      </c>
      <c r="N57" s="57"/>
      <c r="O57" s="57"/>
      <c r="P57" s="57">
        <f t="shared" si="12"/>
        <v>9.0509667991842992E-4</v>
      </c>
      <c r="Q57" s="16">
        <f t="shared" si="8"/>
        <v>6.3999999999975177E-4</v>
      </c>
      <c r="R57" s="62">
        <f>(M2/M54)*M57</f>
        <v>5.1663588197694024</v>
      </c>
      <c r="S57" s="62"/>
      <c r="T57" s="62"/>
      <c r="U57" s="62"/>
      <c r="V57" s="37"/>
      <c r="W57" s="37"/>
      <c r="X57" s="37"/>
      <c r="Y57" s="37"/>
      <c r="Z57" s="37"/>
      <c r="AA57" s="37"/>
      <c r="AB57" s="37"/>
      <c r="AC57" s="37"/>
      <c r="AD57" s="37"/>
      <c r="AE57" s="45"/>
    </row>
    <row r="58" spans="1:31" x14ac:dyDescent="0.35">
      <c r="A58" s="37" t="s">
        <v>102</v>
      </c>
      <c r="B58" s="37" t="s">
        <v>358</v>
      </c>
      <c r="C58" s="37">
        <v>3</v>
      </c>
      <c r="D58" s="37" t="s">
        <v>274</v>
      </c>
      <c r="E58" s="37">
        <v>3</v>
      </c>
      <c r="F58" s="37">
        <v>3401</v>
      </c>
      <c r="G58" s="37">
        <v>35.9</v>
      </c>
      <c r="H58" s="37">
        <v>8.08</v>
      </c>
      <c r="I58" s="37">
        <v>26.6</v>
      </c>
      <c r="J58" s="37"/>
      <c r="K58" s="44">
        <v>6.8308200000000001</v>
      </c>
      <c r="L58" s="44">
        <v>6.8323700000000001</v>
      </c>
      <c r="M58" s="37">
        <f t="shared" si="11"/>
        <v>6.8315950000000001</v>
      </c>
      <c r="N58" s="57"/>
      <c r="O58" s="57"/>
      <c r="P58" s="57">
        <f t="shared" si="12"/>
        <v>1.0960155108391064E-3</v>
      </c>
      <c r="Q58" s="16">
        <f t="shared" si="8"/>
        <v>7.7499999999997005E-4</v>
      </c>
      <c r="R58" s="57">
        <f>(M2/M54)*M58</f>
        <v>6.8369927786448139</v>
      </c>
      <c r="S58" s="57"/>
      <c r="T58" s="57"/>
      <c r="U58" s="57"/>
      <c r="V58" s="37"/>
      <c r="W58" s="37"/>
      <c r="X58" s="37"/>
      <c r="Y58" s="37"/>
      <c r="Z58" s="37"/>
      <c r="AA58" s="37"/>
      <c r="AB58" s="37"/>
      <c r="AC58" s="37"/>
      <c r="AD58" s="37"/>
      <c r="AE58" s="45"/>
    </row>
    <row r="59" spans="1:31" x14ac:dyDescent="0.35">
      <c r="A59" s="37" t="s">
        <v>102</v>
      </c>
      <c r="B59" s="37" t="s">
        <v>359</v>
      </c>
      <c r="C59" s="37" t="s">
        <v>95</v>
      </c>
      <c r="D59" s="37" t="s">
        <v>262</v>
      </c>
      <c r="E59" s="37">
        <v>4</v>
      </c>
      <c r="F59" s="37">
        <v>3401</v>
      </c>
      <c r="G59" s="37">
        <v>36</v>
      </c>
      <c r="H59" s="37">
        <v>8.06</v>
      </c>
      <c r="I59" s="37">
        <v>26.6</v>
      </c>
      <c r="J59" s="37"/>
      <c r="K59" s="44">
        <v>6.7855499999999997</v>
      </c>
      <c r="L59" s="44">
        <v>6.7828299999999997</v>
      </c>
      <c r="M59" s="37">
        <f t="shared" si="11"/>
        <v>6.7841899999999997</v>
      </c>
      <c r="N59" s="57"/>
      <c r="O59" s="57"/>
      <c r="P59" s="57">
        <f t="shared" si="12"/>
        <v>1.9233304448274488E-3</v>
      </c>
      <c r="Q59" s="16">
        <f t="shared" si="8"/>
        <v>1.3600000000000279E-3</v>
      </c>
      <c r="R59" s="62">
        <f>(M2/M54)*M59</f>
        <v>6.7895503230145167</v>
      </c>
      <c r="S59" s="62"/>
      <c r="T59" s="62"/>
      <c r="U59" s="62"/>
      <c r="V59" s="37"/>
      <c r="W59" s="37"/>
      <c r="X59" s="44"/>
      <c r="Y59" s="44"/>
      <c r="Z59" s="37"/>
      <c r="AA59" s="37"/>
      <c r="AB59" s="37"/>
      <c r="AC59" s="37"/>
      <c r="AD59" s="37"/>
      <c r="AE59" s="45"/>
    </row>
    <row r="60" spans="1:31" x14ac:dyDescent="0.35">
      <c r="A60" s="37" t="s">
        <v>102</v>
      </c>
      <c r="B60" s="37" t="s">
        <v>359</v>
      </c>
      <c r="C60" s="37">
        <v>1</v>
      </c>
      <c r="D60" s="37" t="s">
        <v>221</v>
      </c>
      <c r="E60" s="37">
        <v>4</v>
      </c>
      <c r="F60" s="37">
        <v>3401</v>
      </c>
      <c r="G60" s="37">
        <v>35.9</v>
      </c>
      <c r="H60" s="37">
        <v>8.06</v>
      </c>
      <c r="I60" s="37">
        <v>26.8</v>
      </c>
      <c r="J60" s="37"/>
      <c r="K60" s="37">
        <v>7.1423800000000002</v>
      </c>
      <c r="L60" s="44">
        <v>7.1425999999999998</v>
      </c>
      <c r="M60" s="37">
        <f t="shared" si="11"/>
        <v>7.1424900000000004</v>
      </c>
      <c r="N60" s="57"/>
      <c r="O60" s="57"/>
      <c r="P60" s="57">
        <f t="shared" si="12"/>
        <v>1.555634918608035E-4</v>
      </c>
      <c r="Q60" s="16">
        <f t="shared" si="8"/>
        <v>1.0999999999983244E-4</v>
      </c>
      <c r="R60" s="57">
        <f>(M2/M54)*M60</f>
        <v>7.1481334229477591</v>
      </c>
      <c r="S60" s="57"/>
      <c r="T60" s="57"/>
      <c r="U60" s="57"/>
      <c r="V60" s="37"/>
      <c r="W60" s="37"/>
      <c r="X60" s="37"/>
      <c r="Y60" s="37"/>
      <c r="Z60" s="37"/>
      <c r="AA60" s="37"/>
      <c r="AB60" s="37"/>
      <c r="AC60" s="37"/>
      <c r="AD60" s="37"/>
      <c r="AE60" s="45"/>
    </row>
    <row r="61" spans="1:31" x14ac:dyDescent="0.35">
      <c r="A61" s="37" t="s">
        <v>102</v>
      </c>
      <c r="B61" s="37" t="s">
        <v>358</v>
      </c>
      <c r="C61" s="37" t="s">
        <v>95</v>
      </c>
      <c r="D61" s="37" t="s">
        <v>260</v>
      </c>
      <c r="E61" s="37">
        <v>3</v>
      </c>
      <c r="F61" s="37">
        <v>3401</v>
      </c>
      <c r="G61" s="37">
        <v>35.9</v>
      </c>
      <c r="H61" s="37">
        <v>8.1</v>
      </c>
      <c r="I61" s="37">
        <v>26.7</v>
      </c>
      <c r="J61" s="37"/>
      <c r="K61" s="37">
        <v>6.1234200000000003</v>
      </c>
      <c r="L61" s="37">
        <v>6.1234999999999999</v>
      </c>
      <c r="M61" s="37">
        <f t="shared" si="11"/>
        <v>6.1234599999999997</v>
      </c>
      <c r="N61" s="57"/>
      <c r="O61" s="57"/>
      <c r="P61" s="57">
        <f t="shared" si="12"/>
        <v>5.6568542494666354E-5</v>
      </c>
      <c r="Q61" s="16">
        <f t="shared" si="8"/>
        <v>3.9999999999817952E-5</v>
      </c>
      <c r="R61" s="57">
        <f>(M2/M54)*M61</f>
        <v>6.1282982671426467</v>
      </c>
      <c r="S61" s="57"/>
      <c r="T61" s="57"/>
      <c r="U61" s="57"/>
      <c r="V61" s="37"/>
      <c r="W61" s="37"/>
      <c r="X61" s="37"/>
      <c r="Y61" s="37"/>
      <c r="Z61" s="37"/>
      <c r="AA61" s="37"/>
      <c r="AB61" s="37"/>
      <c r="AC61" s="37"/>
      <c r="AD61" s="37"/>
      <c r="AE61" s="45"/>
    </row>
    <row r="62" spans="1:31" x14ac:dyDescent="0.35">
      <c r="A62" s="37" t="s">
        <v>102</v>
      </c>
      <c r="B62" s="37" t="s">
        <v>359</v>
      </c>
      <c r="C62" s="37">
        <v>1</v>
      </c>
      <c r="D62" s="37" t="s">
        <v>219</v>
      </c>
      <c r="E62" s="37">
        <v>3</v>
      </c>
      <c r="F62" s="37">
        <v>3401</v>
      </c>
      <c r="G62" s="37">
        <v>35.700000000000003</v>
      </c>
      <c r="H62" s="37">
        <v>8.11</v>
      </c>
      <c r="I62" s="37">
        <v>26.9</v>
      </c>
      <c r="J62" s="37"/>
      <c r="K62" s="37">
        <v>5.7595200000000002</v>
      </c>
      <c r="L62" s="37">
        <v>5.7610000000000001</v>
      </c>
      <c r="M62" s="37">
        <f t="shared" si="11"/>
        <v>5.7602600000000006</v>
      </c>
      <c r="N62" s="57"/>
      <c r="O62" s="57"/>
      <c r="P62" s="57">
        <f t="shared" si="12"/>
        <v>1.046518036156038E-3</v>
      </c>
      <c r="Q62" s="16">
        <f t="shared" si="8"/>
        <v>7.3999999999996291E-4</v>
      </c>
      <c r="R62" s="57">
        <f>(M2/M54)*M62</f>
        <v>5.7648112956222635</v>
      </c>
      <c r="S62" s="57"/>
      <c r="T62" s="57"/>
      <c r="U62" s="57"/>
      <c r="V62" s="37"/>
      <c r="W62" s="37"/>
      <c r="X62" s="37"/>
      <c r="Y62" s="37"/>
      <c r="Z62" s="37"/>
      <c r="AA62" s="37"/>
      <c r="AB62" s="37"/>
      <c r="AC62" s="37"/>
      <c r="AD62" s="37"/>
      <c r="AE62" s="45"/>
    </row>
    <row r="63" spans="1:31" x14ac:dyDescent="0.35">
      <c r="A63" s="37" t="s">
        <v>102</v>
      </c>
      <c r="B63" s="37"/>
      <c r="C63" s="37">
        <v>3402</v>
      </c>
      <c r="D63" s="37" t="s">
        <v>371</v>
      </c>
      <c r="E63" s="37"/>
      <c r="F63" s="37">
        <v>3402</v>
      </c>
      <c r="G63" s="37">
        <v>35.200000000000003</v>
      </c>
      <c r="H63" s="37">
        <v>8.1300000000000008</v>
      </c>
      <c r="I63" s="37">
        <v>26.9</v>
      </c>
      <c r="J63" s="37">
        <v>16.269829999999999</v>
      </c>
      <c r="K63" s="37"/>
      <c r="L63" s="37"/>
      <c r="M63" s="37">
        <v>8.8535299999999992</v>
      </c>
      <c r="N63" s="63">
        <v>3.5404600000000001E-2</v>
      </c>
      <c r="O63" s="57">
        <f t="shared" si="3"/>
        <v>2.5034832745197241E-2</v>
      </c>
      <c r="P63" s="63">
        <v>2.4109999999999999E-3</v>
      </c>
      <c r="Q63" s="16">
        <f t="shared" si="8"/>
        <v>1.704834449440766E-3</v>
      </c>
      <c r="R63" s="64">
        <f>(M2/M63)*M63</f>
        <v>8.8448829999999994</v>
      </c>
      <c r="S63" s="64"/>
      <c r="T63" s="64"/>
      <c r="U63" s="64"/>
      <c r="V63" s="54"/>
      <c r="W63" s="54"/>
      <c r="X63" s="54"/>
      <c r="Y63" s="37"/>
      <c r="Z63" s="37"/>
      <c r="AA63" s="37"/>
      <c r="AB63" s="37"/>
      <c r="AC63" s="37"/>
      <c r="AD63" s="37"/>
      <c r="AE63" s="45"/>
    </row>
    <row r="64" spans="1:31" x14ac:dyDescent="0.35">
      <c r="A64" s="37" t="s">
        <v>102</v>
      </c>
      <c r="B64" s="37" t="s">
        <v>358</v>
      </c>
      <c r="C64" s="37">
        <v>2</v>
      </c>
      <c r="D64" s="37" t="s">
        <v>243</v>
      </c>
      <c r="E64" s="37">
        <v>5</v>
      </c>
      <c r="F64" s="37">
        <v>3402</v>
      </c>
      <c r="G64" s="37">
        <v>35.4</v>
      </c>
      <c r="H64" s="37">
        <v>8.11</v>
      </c>
      <c r="I64" s="37">
        <v>26.9</v>
      </c>
      <c r="J64" s="37"/>
      <c r="K64" s="37">
        <v>3.1832099999999999</v>
      </c>
      <c r="L64" s="37">
        <v>3.1846999999999999</v>
      </c>
      <c r="M64" s="37">
        <f t="shared" ref="M64:M71" si="13">AVERAGE(K64:L64)</f>
        <v>3.1839550000000001</v>
      </c>
      <c r="N64" s="57"/>
      <c r="O64" s="57"/>
      <c r="P64" s="57">
        <f t="shared" ref="P64:P71" si="14">STDEV(K64:L64)</f>
        <v>1.0535891039679497E-3</v>
      </c>
      <c r="Q64" s="16">
        <f t="shared" si="8"/>
        <v>7.4499999999999556E-4</v>
      </c>
      <c r="R64" s="57">
        <f>(M2/M63)*M64</f>
        <v>3.1808453184509458</v>
      </c>
      <c r="S64" s="57"/>
      <c r="T64" s="57"/>
      <c r="U64" s="57"/>
      <c r="V64" s="37"/>
      <c r="W64" s="37"/>
      <c r="X64" s="37"/>
      <c r="Y64" s="37"/>
      <c r="Z64" s="37"/>
      <c r="AA64" s="37"/>
      <c r="AB64" s="37"/>
      <c r="AC64" s="37"/>
      <c r="AD64" s="37"/>
      <c r="AE64" s="45"/>
    </row>
    <row r="65" spans="1:31" x14ac:dyDescent="0.35">
      <c r="A65" s="37" t="s">
        <v>102</v>
      </c>
      <c r="B65" s="37" t="s">
        <v>358</v>
      </c>
      <c r="C65" s="37">
        <v>1</v>
      </c>
      <c r="D65" s="37" t="s">
        <v>226</v>
      </c>
      <c r="E65" s="37">
        <v>6</v>
      </c>
      <c r="F65" s="37">
        <v>3402</v>
      </c>
      <c r="G65" s="37">
        <v>35.200000000000003</v>
      </c>
      <c r="H65" s="37">
        <v>8.11</v>
      </c>
      <c r="I65" s="37">
        <v>26.9</v>
      </c>
      <c r="J65" s="37"/>
      <c r="K65" s="37">
        <v>5.2517699999999996</v>
      </c>
      <c r="L65" s="37">
        <v>5.2708399999999997</v>
      </c>
      <c r="M65" s="37">
        <f t="shared" si="13"/>
        <v>5.2613050000000001</v>
      </c>
      <c r="N65" s="57"/>
      <c r="O65" s="57"/>
      <c r="P65" s="57">
        <f t="shared" si="14"/>
        <v>1.3484526317227562E-2</v>
      </c>
      <c r="Q65" s="16">
        <f t="shared" si="8"/>
        <v>9.5350000000000712E-3</v>
      </c>
      <c r="R65" s="57">
        <f>(M2/M63)*M65</f>
        <v>5.2561664276638815</v>
      </c>
      <c r="S65" s="57"/>
      <c r="T65" s="57"/>
      <c r="U65" s="57"/>
      <c r="V65" s="37"/>
      <c r="W65" s="37"/>
      <c r="X65" s="37"/>
      <c r="Y65" s="37"/>
      <c r="Z65" s="37"/>
      <c r="AA65" s="37"/>
      <c r="AB65" s="37"/>
      <c r="AC65" s="37"/>
      <c r="AD65" s="37"/>
      <c r="AE65" s="45"/>
    </row>
    <row r="66" spans="1:31" x14ac:dyDescent="0.35">
      <c r="A66" s="37" t="s">
        <v>102</v>
      </c>
      <c r="B66" s="37" t="s">
        <v>358</v>
      </c>
      <c r="C66" s="37" t="s">
        <v>95</v>
      </c>
      <c r="D66" s="37" t="s">
        <v>264</v>
      </c>
      <c r="E66" s="37">
        <v>6</v>
      </c>
      <c r="F66" s="37">
        <v>3402</v>
      </c>
      <c r="G66" s="37">
        <v>35.200000000000003</v>
      </c>
      <c r="H66" s="37">
        <v>8.1300000000000008</v>
      </c>
      <c r="I66" s="37">
        <v>26.9</v>
      </c>
      <c r="J66" s="37"/>
      <c r="K66" s="37">
        <v>3.3626999999999998</v>
      </c>
      <c r="L66" s="37">
        <v>3.3623099999999999</v>
      </c>
      <c r="M66" s="37">
        <f t="shared" si="13"/>
        <v>3.3625049999999996</v>
      </c>
      <c r="N66" s="57"/>
      <c r="O66" s="57"/>
      <c r="P66" s="57">
        <f t="shared" si="14"/>
        <v>2.7577164466267606E-4</v>
      </c>
      <c r="Q66" s="16">
        <f t="shared" ref="Q66:Q97" si="15">P66/(SQRT(2))</f>
        <v>1.9499999999994522E-4</v>
      </c>
      <c r="R66" s="57">
        <f>(M2/M63)*M66</f>
        <v>3.3592209335615286</v>
      </c>
      <c r="S66" s="57"/>
      <c r="T66" s="57"/>
      <c r="U66" s="57"/>
      <c r="V66" s="37"/>
      <c r="W66" s="37"/>
      <c r="X66" s="37"/>
      <c r="Y66" s="37"/>
      <c r="Z66" s="37"/>
      <c r="AA66" s="37"/>
      <c r="AB66" s="37"/>
      <c r="AC66" s="37"/>
      <c r="AD66" s="37"/>
      <c r="AE66" s="45"/>
    </row>
    <row r="67" spans="1:31" x14ac:dyDescent="0.35">
      <c r="A67" s="37" t="s">
        <v>102</v>
      </c>
      <c r="B67" s="37" t="s">
        <v>358</v>
      </c>
      <c r="C67" s="37">
        <v>3</v>
      </c>
      <c r="D67" s="37" t="s">
        <v>278</v>
      </c>
      <c r="E67" s="37">
        <v>6</v>
      </c>
      <c r="F67" s="37">
        <v>3402</v>
      </c>
      <c r="G67" s="37">
        <v>35.1</v>
      </c>
      <c r="H67" s="37">
        <v>8.1199999999999992</v>
      </c>
      <c r="I67" s="37">
        <v>26.9</v>
      </c>
      <c r="J67" s="37"/>
      <c r="K67" s="37">
        <v>4.8780200000000002</v>
      </c>
      <c r="L67" s="37">
        <v>4.8758499999999998</v>
      </c>
      <c r="M67" s="37">
        <f t="shared" si="13"/>
        <v>4.8769349999999996</v>
      </c>
      <c r="N67" s="57"/>
      <c r="O67" s="57"/>
      <c r="P67" s="57">
        <f t="shared" si="14"/>
        <v>1.5344217151751257E-3</v>
      </c>
      <c r="Q67" s="16">
        <f t="shared" si="15"/>
        <v>1.0850000000002245E-3</v>
      </c>
      <c r="R67" s="57">
        <f>(M2/M63)*M67</f>
        <v>4.8721718313040112</v>
      </c>
      <c r="S67" s="57"/>
      <c r="T67" s="57"/>
      <c r="U67" s="57"/>
      <c r="V67" s="37"/>
      <c r="W67" s="37"/>
      <c r="X67" s="37"/>
      <c r="Y67" s="37"/>
      <c r="Z67" s="37"/>
      <c r="AA67" s="37"/>
      <c r="AB67" s="37"/>
      <c r="AC67" s="37"/>
      <c r="AD67" s="37"/>
      <c r="AE67" s="45"/>
    </row>
    <row r="68" spans="1:31" x14ac:dyDescent="0.35">
      <c r="A68" s="37" t="s">
        <v>102</v>
      </c>
      <c r="B68" s="37" t="s">
        <v>357</v>
      </c>
      <c r="C68" s="37">
        <v>2</v>
      </c>
      <c r="D68" s="37" t="s">
        <v>244</v>
      </c>
      <c r="E68" s="37">
        <v>6</v>
      </c>
      <c r="F68" s="37">
        <v>3402</v>
      </c>
      <c r="G68" s="37">
        <v>35.4</v>
      </c>
      <c r="H68" s="37">
        <v>8.14</v>
      </c>
      <c r="I68" s="37">
        <v>26.9</v>
      </c>
      <c r="J68" s="37"/>
      <c r="K68" s="37">
        <v>5.1340199999999996</v>
      </c>
      <c r="L68" s="37">
        <v>5.1317500000000003</v>
      </c>
      <c r="M68" s="37">
        <f t="shared" si="13"/>
        <v>5.1328849999999999</v>
      </c>
      <c r="N68" s="57"/>
      <c r="O68" s="57"/>
      <c r="P68" s="57">
        <f t="shared" si="14"/>
        <v>1.6051323932929878E-3</v>
      </c>
      <c r="Q68" s="16">
        <f t="shared" si="15"/>
        <v>1.1349999999996641E-3</v>
      </c>
      <c r="R68" s="57">
        <f>(M2/M63)*M68</f>
        <v>5.1278718519567903</v>
      </c>
      <c r="S68" s="57"/>
      <c r="T68" s="57"/>
      <c r="U68" s="57"/>
      <c r="V68" s="37"/>
      <c r="W68" s="37"/>
      <c r="X68" s="37"/>
      <c r="Y68" s="37"/>
      <c r="Z68" s="44"/>
      <c r="AA68" s="44"/>
      <c r="AB68" s="37"/>
      <c r="AC68" s="37"/>
      <c r="AD68" s="37"/>
      <c r="AE68" s="45"/>
    </row>
    <row r="69" spans="1:31" x14ac:dyDescent="0.35">
      <c r="A69" s="37" t="s">
        <v>102</v>
      </c>
      <c r="B69" s="37" t="s">
        <v>359</v>
      </c>
      <c r="C69" s="37">
        <v>3</v>
      </c>
      <c r="D69" s="37" t="s">
        <v>277</v>
      </c>
      <c r="E69" s="37">
        <v>5</v>
      </c>
      <c r="F69" s="37">
        <v>3402</v>
      </c>
      <c r="G69" s="37">
        <v>34.9</v>
      </c>
      <c r="H69" s="37">
        <v>8.14</v>
      </c>
      <c r="I69" s="37">
        <v>26.9</v>
      </c>
      <c r="J69" s="37"/>
      <c r="K69" s="37">
        <v>5.6167899999999999</v>
      </c>
      <c r="L69" s="37">
        <v>5.6160199999999998</v>
      </c>
      <c r="M69" s="37">
        <f t="shared" si="13"/>
        <v>5.6164050000000003</v>
      </c>
      <c r="N69" s="57"/>
      <c r="O69" s="57"/>
      <c r="P69" s="57">
        <f t="shared" si="14"/>
        <v>5.4447222151375433E-4</v>
      </c>
      <c r="Q69" s="16">
        <f t="shared" si="15"/>
        <v>3.8500000000007967E-4</v>
      </c>
      <c r="R69" s="57">
        <f>(M2/M63)*M69</f>
        <v>5.6109196112302104</v>
      </c>
      <c r="S69" s="57"/>
      <c r="T69" s="57"/>
      <c r="U69" s="57"/>
      <c r="V69" s="37"/>
      <c r="W69" s="37"/>
      <c r="X69" s="37"/>
      <c r="Y69" s="37"/>
      <c r="Z69" s="37"/>
      <c r="AA69" s="37"/>
      <c r="AB69" s="37"/>
      <c r="AC69" s="37"/>
      <c r="AD69" s="37"/>
      <c r="AE69" s="45"/>
    </row>
    <row r="70" spans="1:31" x14ac:dyDescent="0.35">
      <c r="A70" s="37" t="s">
        <v>102</v>
      </c>
      <c r="B70" s="37" t="s">
        <v>358</v>
      </c>
      <c r="C70" s="37" t="s">
        <v>95</v>
      </c>
      <c r="D70" s="37" t="s">
        <v>263</v>
      </c>
      <c r="E70" s="37">
        <v>5</v>
      </c>
      <c r="F70" s="37">
        <v>3402</v>
      </c>
      <c r="G70" s="37">
        <v>35</v>
      </c>
      <c r="H70" s="37">
        <v>8.14</v>
      </c>
      <c r="I70" s="37">
        <v>26.9</v>
      </c>
      <c r="J70" s="37"/>
      <c r="K70" s="37">
        <v>5.2619199999999999</v>
      </c>
      <c r="L70" s="37">
        <v>5.2620300000000002</v>
      </c>
      <c r="M70" s="37">
        <f t="shared" si="13"/>
        <v>5.2619749999999996</v>
      </c>
      <c r="N70" s="57"/>
      <c r="O70" s="57"/>
      <c r="P70" s="57">
        <f t="shared" si="14"/>
        <v>7.7781745930715775E-5</v>
      </c>
      <c r="Q70" s="16">
        <f t="shared" si="15"/>
        <v>5.5000000000138272E-5</v>
      </c>
      <c r="R70" s="57">
        <f>(M2/M63)*M70</f>
        <v>5.2568357732932514</v>
      </c>
      <c r="S70" s="57"/>
      <c r="T70" s="57"/>
      <c r="U70" s="57"/>
      <c r="V70" s="37"/>
      <c r="W70" s="37"/>
      <c r="X70" s="37"/>
      <c r="Y70" s="37"/>
      <c r="Z70" s="37"/>
      <c r="AA70" s="37"/>
      <c r="AB70" s="37"/>
      <c r="AC70" s="37"/>
      <c r="AD70" s="37"/>
      <c r="AE70" s="45"/>
    </row>
    <row r="71" spans="1:31" x14ac:dyDescent="0.35">
      <c r="A71" s="37" t="s">
        <v>102</v>
      </c>
      <c r="B71" s="37" t="s">
        <v>359</v>
      </c>
      <c r="C71" s="37">
        <v>1</v>
      </c>
      <c r="D71" s="37" t="s">
        <v>223</v>
      </c>
      <c r="E71" s="37">
        <v>5</v>
      </c>
      <c r="F71" s="37">
        <v>3402</v>
      </c>
      <c r="G71" s="37">
        <v>35.1</v>
      </c>
      <c r="H71" s="37">
        <v>8.14</v>
      </c>
      <c r="I71" s="37">
        <v>26.9</v>
      </c>
      <c r="J71" s="37"/>
      <c r="K71" s="37">
        <v>4.48522</v>
      </c>
      <c r="L71" s="37">
        <v>4.4861300000000002</v>
      </c>
      <c r="M71" s="37">
        <f t="shared" si="13"/>
        <v>4.4856750000000005</v>
      </c>
      <c r="N71" s="57"/>
      <c r="O71" s="57"/>
      <c r="P71" s="57">
        <f t="shared" si="14"/>
        <v>6.4346717087989151E-4</v>
      </c>
      <c r="Q71" s="16">
        <f t="shared" si="15"/>
        <v>4.5500000000009422E-4</v>
      </c>
      <c r="R71" s="57">
        <f>(M2/M63)*M71</f>
        <v>4.4812939642182279</v>
      </c>
      <c r="S71" s="57"/>
      <c r="T71" s="57"/>
      <c r="U71" s="57"/>
      <c r="V71" s="44"/>
      <c r="W71" s="37"/>
      <c r="X71" s="37"/>
      <c r="Y71" s="37"/>
      <c r="Z71" s="37"/>
      <c r="AA71" s="37"/>
      <c r="AB71" s="37"/>
      <c r="AC71" s="37"/>
      <c r="AD71" s="37"/>
      <c r="AE71" s="45"/>
    </row>
    <row r="72" spans="1:31" x14ac:dyDescent="0.35">
      <c r="A72" s="37" t="s">
        <v>102</v>
      </c>
      <c r="B72" s="37"/>
      <c r="C72" s="37">
        <v>3403</v>
      </c>
      <c r="D72" s="37" t="s">
        <v>372</v>
      </c>
      <c r="E72" s="37"/>
      <c r="F72" s="37">
        <v>3403</v>
      </c>
      <c r="G72" s="37">
        <v>35</v>
      </c>
      <c r="H72" s="37">
        <v>8.1199999999999992</v>
      </c>
      <c r="I72" s="37">
        <v>27</v>
      </c>
      <c r="J72" s="37">
        <v>16.265550000000001</v>
      </c>
      <c r="K72" s="37"/>
      <c r="L72" s="37"/>
      <c r="M72" s="37">
        <v>8.8586100000000005</v>
      </c>
      <c r="N72" s="63">
        <v>4.7310999999999999E-2</v>
      </c>
      <c r="O72" s="57">
        <f t="shared" ref="O72:O99" si="16">N72/(SQRT(2))</f>
        <v>3.3453928924716748E-2</v>
      </c>
      <c r="P72" s="63">
        <v>5.4780000000000002E-3</v>
      </c>
      <c r="Q72" s="16">
        <f t="shared" si="15"/>
        <v>3.8735309473399071E-3</v>
      </c>
      <c r="R72" s="64">
        <f>(M2/M72)*M72</f>
        <v>8.8448829999999994</v>
      </c>
      <c r="S72" s="64"/>
      <c r="T72" s="64"/>
      <c r="U72" s="64"/>
      <c r="V72" s="54"/>
      <c r="W72" s="54"/>
      <c r="X72" s="54"/>
      <c r="Y72" s="37"/>
      <c r="Z72" s="37"/>
      <c r="AA72" s="37"/>
      <c r="AB72" s="37"/>
      <c r="AC72" s="37"/>
      <c r="AD72" s="37"/>
      <c r="AE72" s="45"/>
    </row>
    <row r="73" spans="1:31" x14ac:dyDescent="0.35">
      <c r="A73" s="37" t="s">
        <v>102</v>
      </c>
      <c r="B73" s="37" t="s">
        <v>357</v>
      </c>
      <c r="C73" s="37" t="s">
        <v>95</v>
      </c>
      <c r="D73" s="37" t="s">
        <v>265</v>
      </c>
      <c r="E73" s="37">
        <v>7</v>
      </c>
      <c r="F73" s="37">
        <v>3403</v>
      </c>
      <c r="G73" s="37">
        <v>35.1</v>
      </c>
      <c r="H73" s="37">
        <v>8.1199999999999992</v>
      </c>
      <c r="I73" s="37">
        <v>26.9</v>
      </c>
      <c r="J73" s="37"/>
      <c r="K73" s="37">
        <v>4.7453799999999999</v>
      </c>
      <c r="L73" s="37">
        <v>4.7443900000000001</v>
      </c>
      <c r="M73" s="37">
        <f t="shared" ref="M73:M80" si="17">AVERAGE(K73:L73)</f>
        <v>4.744885</v>
      </c>
      <c r="N73" s="57"/>
      <c r="O73" s="57"/>
      <c r="P73" s="57">
        <f t="shared" ref="P73:P80" si="18">STDEV(K73:L73)</f>
        <v>7.0003571337455789E-4</v>
      </c>
      <c r="Q73" s="16">
        <f t="shared" si="15"/>
        <v>4.9499999999991218E-4</v>
      </c>
      <c r="R73" s="57">
        <f>(M2/M72)*M73</f>
        <v>4.7375324879924721</v>
      </c>
      <c r="S73" s="57"/>
      <c r="T73" s="57"/>
      <c r="U73" s="57"/>
      <c r="V73" s="37"/>
      <c r="W73" s="37"/>
      <c r="X73" s="37"/>
      <c r="Y73" s="37"/>
      <c r="Z73" s="37"/>
      <c r="AA73" s="37"/>
      <c r="AB73" s="37"/>
      <c r="AC73" s="37"/>
      <c r="AD73" s="37"/>
      <c r="AE73" s="45"/>
    </row>
    <row r="74" spans="1:31" x14ac:dyDescent="0.35">
      <c r="A74" s="37" t="s">
        <v>102</v>
      </c>
      <c r="B74" s="37" t="s">
        <v>357</v>
      </c>
      <c r="C74" s="37">
        <v>3</v>
      </c>
      <c r="D74" s="37" t="s">
        <v>281</v>
      </c>
      <c r="E74" s="37">
        <v>8</v>
      </c>
      <c r="F74" s="37">
        <v>3403</v>
      </c>
      <c r="G74" s="37">
        <v>35.1</v>
      </c>
      <c r="H74" s="37">
        <v>8.1199999999999992</v>
      </c>
      <c r="I74" s="37">
        <v>26.9</v>
      </c>
      <c r="J74" s="37"/>
      <c r="K74" s="37">
        <v>5.0374100000000004</v>
      </c>
      <c r="L74" s="37">
        <v>5.0363800000000003</v>
      </c>
      <c r="M74" s="37">
        <f t="shared" si="17"/>
        <v>5.0368950000000003</v>
      </c>
      <c r="N74" s="57"/>
      <c r="O74" s="57"/>
      <c r="P74" s="57">
        <f t="shared" si="18"/>
        <v>7.2831998462220501E-4</v>
      </c>
      <c r="Q74" s="16">
        <f t="shared" si="15"/>
        <v>5.1500000000004309E-4</v>
      </c>
      <c r="R74" s="57">
        <f>(M2/M72)*M74</f>
        <v>5.0290899992532685</v>
      </c>
      <c r="S74" s="57"/>
      <c r="T74" s="57"/>
      <c r="U74" s="57"/>
      <c r="V74" s="37"/>
      <c r="W74" s="37"/>
      <c r="X74" s="37"/>
      <c r="Y74" s="37"/>
      <c r="Z74" s="37"/>
      <c r="AA74" s="37"/>
      <c r="AB74" s="37"/>
      <c r="AC74" s="37"/>
      <c r="AD74" s="37"/>
      <c r="AE74" s="45"/>
    </row>
    <row r="75" spans="1:31" x14ac:dyDescent="0.35">
      <c r="A75" s="37" t="s">
        <v>102</v>
      </c>
      <c r="B75" s="37" t="s">
        <v>357</v>
      </c>
      <c r="C75" s="37">
        <v>1</v>
      </c>
      <c r="D75" s="37" t="s">
        <v>229</v>
      </c>
      <c r="E75" s="37">
        <v>8</v>
      </c>
      <c r="F75" s="37">
        <v>3403</v>
      </c>
      <c r="G75" s="37">
        <v>35.200000000000003</v>
      </c>
      <c r="H75" s="37">
        <v>8.1300000000000008</v>
      </c>
      <c r="I75" s="37">
        <v>27</v>
      </c>
      <c r="J75" s="37"/>
      <c r="K75" s="37">
        <v>3.2431100000000002</v>
      </c>
      <c r="L75" s="37">
        <v>3.2436600000000002</v>
      </c>
      <c r="M75" s="37">
        <f t="shared" si="17"/>
        <v>3.243385</v>
      </c>
      <c r="N75" s="57"/>
      <c r="O75" s="57"/>
      <c r="P75" s="57">
        <f t="shared" si="18"/>
        <v>3.889087296526368E-4</v>
      </c>
      <c r="Q75" s="16">
        <f t="shared" si="15"/>
        <v>2.7500000000002517E-4</v>
      </c>
      <c r="R75" s="57">
        <f>(M2/M72)*M75</f>
        <v>3.2383591611951532</v>
      </c>
      <c r="S75" s="57"/>
      <c r="T75" s="57"/>
      <c r="U75" s="57"/>
      <c r="V75" s="37"/>
      <c r="W75" s="37"/>
      <c r="X75" s="37"/>
      <c r="Y75" s="37"/>
      <c r="Z75" s="37"/>
      <c r="AA75" s="37"/>
      <c r="AB75" s="37"/>
      <c r="AC75" s="37"/>
      <c r="AD75" s="37"/>
      <c r="AE75" s="45"/>
    </row>
    <row r="76" spans="1:31" x14ac:dyDescent="0.35">
      <c r="A76" s="37" t="s">
        <v>102</v>
      </c>
      <c r="B76" s="37" t="s">
        <v>358</v>
      </c>
      <c r="C76" s="37">
        <v>2</v>
      </c>
      <c r="D76" s="37" t="s">
        <v>247</v>
      </c>
      <c r="E76" s="37">
        <v>8</v>
      </c>
      <c r="F76" s="37">
        <v>3403</v>
      </c>
      <c r="G76" s="37">
        <v>35.1</v>
      </c>
      <c r="H76" s="37">
        <v>8.1300000000000008</v>
      </c>
      <c r="I76" s="37">
        <v>27</v>
      </c>
      <c r="J76" s="37"/>
      <c r="K76" s="37">
        <v>8.7076499999999992</v>
      </c>
      <c r="L76" s="37">
        <v>8.70566</v>
      </c>
      <c r="M76" s="37">
        <f t="shared" si="17"/>
        <v>8.7066549999999996</v>
      </c>
      <c r="N76" s="57"/>
      <c r="O76" s="57"/>
      <c r="P76" s="57">
        <f t="shared" si="18"/>
        <v>1.4071424945607135E-3</v>
      </c>
      <c r="Q76" s="16">
        <f t="shared" si="15"/>
        <v>9.9499999999963507E-4</v>
      </c>
      <c r="R76" s="57">
        <f>(M2/M72)*M76</f>
        <v>8.6931634642867213</v>
      </c>
      <c r="S76" s="57"/>
      <c r="T76" s="57"/>
      <c r="U76" s="57"/>
      <c r="V76" s="37"/>
      <c r="W76" s="37"/>
      <c r="X76" s="37"/>
      <c r="Y76" s="37"/>
      <c r="Z76" s="37"/>
      <c r="AA76" s="37"/>
      <c r="AB76" s="37"/>
      <c r="AC76" s="37"/>
      <c r="AD76" s="37"/>
      <c r="AE76" s="45"/>
    </row>
    <row r="77" spans="1:31" x14ac:dyDescent="0.35">
      <c r="A77" s="37" t="s">
        <v>102</v>
      </c>
      <c r="B77" s="37" t="s">
        <v>359</v>
      </c>
      <c r="C77" s="37">
        <v>2</v>
      </c>
      <c r="D77" s="37" t="s">
        <v>246</v>
      </c>
      <c r="E77" s="37">
        <v>7</v>
      </c>
      <c r="F77" s="37">
        <v>3403</v>
      </c>
      <c r="G77" s="37">
        <v>35</v>
      </c>
      <c r="H77" s="37">
        <v>8.1300000000000008</v>
      </c>
      <c r="I77" s="37">
        <v>27.1</v>
      </c>
      <c r="J77" s="37"/>
      <c r="K77" s="37">
        <v>7.1013500000000001</v>
      </c>
      <c r="L77" s="37">
        <v>7.1010299999999997</v>
      </c>
      <c r="M77" s="37">
        <f t="shared" si="17"/>
        <v>7.1011899999999999</v>
      </c>
      <c r="N77" s="57"/>
      <c r="O77" s="57"/>
      <c r="P77" s="57">
        <f t="shared" si="18"/>
        <v>2.2627416997992149E-4</v>
      </c>
      <c r="Q77" s="16">
        <f t="shared" si="15"/>
        <v>1.6000000000015999E-4</v>
      </c>
      <c r="R77" s="57">
        <f>(M2/M72)*M77</f>
        <v>7.090186238108461</v>
      </c>
      <c r="S77" s="57"/>
      <c r="T77" s="57"/>
      <c r="U77" s="57"/>
      <c r="V77" s="37"/>
      <c r="W77" s="37"/>
      <c r="X77" s="37"/>
      <c r="Y77" s="37"/>
      <c r="Z77" s="37"/>
      <c r="AA77" s="37"/>
      <c r="AB77" s="37"/>
      <c r="AC77" s="37"/>
      <c r="AD77" s="37"/>
      <c r="AE77" s="45"/>
    </row>
    <row r="78" spans="1:31" x14ac:dyDescent="0.35">
      <c r="A78" s="37" t="s">
        <v>102</v>
      </c>
      <c r="B78" s="37" t="s">
        <v>358</v>
      </c>
      <c r="C78" s="37">
        <v>1</v>
      </c>
      <c r="D78" s="37" t="s">
        <v>227</v>
      </c>
      <c r="E78" s="37">
        <v>7</v>
      </c>
      <c r="F78" s="37">
        <v>3403</v>
      </c>
      <c r="G78" s="37">
        <v>34.9</v>
      </c>
      <c r="H78" s="37">
        <v>8.1199999999999992</v>
      </c>
      <c r="I78" s="37">
        <v>27.2</v>
      </c>
      <c r="J78" s="37"/>
      <c r="K78" s="37">
        <v>4.5386600000000001</v>
      </c>
      <c r="L78" s="37">
        <v>4.5371600000000001</v>
      </c>
      <c r="M78" s="37">
        <f t="shared" si="17"/>
        <v>4.5379100000000001</v>
      </c>
      <c r="N78" s="57"/>
      <c r="O78" s="57"/>
      <c r="P78" s="57">
        <f t="shared" si="18"/>
        <v>1.0606601717798615E-3</v>
      </c>
      <c r="Q78" s="16">
        <f t="shared" si="15"/>
        <v>7.5000000000002842E-4</v>
      </c>
      <c r="R78" s="57">
        <f>(M2/M72)*M78</f>
        <v>4.5308782093951532</v>
      </c>
      <c r="S78" s="57"/>
      <c r="T78" s="57"/>
      <c r="U78" s="57"/>
      <c r="V78" s="44"/>
      <c r="W78" s="37"/>
      <c r="X78" s="37"/>
      <c r="Y78" s="37"/>
      <c r="Z78" s="37"/>
      <c r="AA78" s="37"/>
      <c r="AB78" s="37"/>
      <c r="AC78" s="37"/>
      <c r="AD78" s="37"/>
      <c r="AE78" s="45"/>
    </row>
    <row r="79" spans="1:31" x14ac:dyDescent="0.35">
      <c r="A79" s="37" t="s">
        <v>102</v>
      </c>
      <c r="B79" s="37" t="s">
        <v>358</v>
      </c>
      <c r="C79" s="37" t="s">
        <v>95</v>
      </c>
      <c r="D79" s="37" t="s">
        <v>266</v>
      </c>
      <c r="E79" s="37">
        <v>8</v>
      </c>
      <c r="F79" s="37">
        <v>3403</v>
      </c>
      <c r="G79" s="37">
        <v>34.799999999999997</v>
      </c>
      <c r="H79" s="37">
        <v>8.1199999999999992</v>
      </c>
      <c r="I79" s="37">
        <v>27</v>
      </c>
      <c r="J79" s="37"/>
      <c r="K79" s="37">
        <v>8.7286300000000008</v>
      </c>
      <c r="L79" s="37">
        <v>8.7277400000000007</v>
      </c>
      <c r="M79" s="37">
        <f t="shared" si="17"/>
        <v>8.7281849999999999</v>
      </c>
      <c r="N79" s="57"/>
      <c r="O79" s="57"/>
      <c r="P79" s="57">
        <f t="shared" si="18"/>
        <v>6.2932503525606795E-4</v>
      </c>
      <c r="Q79" s="16">
        <f t="shared" si="15"/>
        <v>4.4500000000002871E-4</v>
      </c>
      <c r="R79" s="57">
        <f>(M2/M72)*M79</f>
        <v>8.7146601021328394</v>
      </c>
      <c r="S79" s="57"/>
      <c r="T79" s="57"/>
      <c r="U79" s="57"/>
      <c r="V79" s="37"/>
      <c r="W79" s="37"/>
      <c r="X79" s="37"/>
      <c r="Y79" s="37"/>
      <c r="Z79" s="37"/>
      <c r="AA79" s="37"/>
      <c r="AB79" s="37"/>
      <c r="AC79" s="37"/>
      <c r="AD79" s="37"/>
      <c r="AE79" s="45"/>
    </row>
    <row r="80" spans="1:31" x14ac:dyDescent="0.35">
      <c r="A80" s="37" t="s">
        <v>102</v>
      </c>
      <c r="B80" s="37" t="s">
        <v>358</v>
      </c>
      <c r="C80" s="37">
        <v>3</v>
      </c>
      <c r="D80" s="37" t="s">
        <v>280</v>
      </c>
      <c r="E80" s="37">
        <v>7</v>
      </c>
      <c r="F80" s="37">
        <v>3403</v>
      </c>
      <c r="G80" s="37">
        <v>34.799999999999997</v>
      </c>
      <c r="H80" s="37">
        <v>8.1199999999999992</v>
      </c>
      <c r="I80" s="37">
        <v>27</v>
      </c>
      <c r="J80" s="37"/>
      <c r="K80" s="37">
        <v>3.2173600000000002</v>
      </c>
      <c r="L80" s="37">
        <v>3.2161</v>
      </c>
      <c r="M80" s="37">
        <f t="shared" si="17"/>
        <v>3.2167300000000001</v>
      </c>
      <c r="N80" s="57"/>
      <c r="O80" s="57"/>
      <c r="P80" s="57">
        <f t="shared" si="18"/>
        <v>8.9095454429523443E-4</v>
      </c>
      <c r="Q80" s="16">
        <f t="shared" si="15"/>
        <v>6.3000000000013046E-4</v>
      </c>
      <c r="R80" s="57">
        <f>(M2/M72)*M80</f>
        <v>3.2117454648742858</v>
      </c>
      <c r="S80" s="57"/>
      <c r="T80" s="57"/>
      <c r="U80" s="57"/>
      <c r="V80" s="37"/>
      <c r="W80" s="37"/>
      <c r="X80" s="37"/>
      <c r="Y80" s="37"/>
      <c r="Z80" s="37"/>
      <c r="AA80" s="37"/>
      <c r="AB80" s="37"/>
      <c r="AC80" s="37"/>
      <c r="AD80" s="37"/>
      <c r="AE80" s="45"/>
    </row>
    <row r="81" spans="1:31" x14ac:dyDescent="0.35">
      <c r="A81" s="37" t="s">
        <v>102</v>
      </c>
      <c r="B81" s="37"/>
      <c r="C81" s="37">
        <v>3404</v>
      </c>
      <c r="D81" s="37" t="s">
        <v>373</v>
      </c>
      <c r="E81" s="37"/>
      <c r="F81" s="37">
        <v>3404</v>
      </c>
      <c r="G81" s="37">
        <v>35</v>
      </c>
      <c r="H81" s="37">
        <v>8.1199999999999992</v>
      </c>
      <c r="I81" s="37">
        <v>27.1</v>
      </c>
      <c r="J81" s="37">
        <v>16.299990000000001</v>
      </c>
      <c r="K81" s="37"/>
      <c r="L81" s="37"/>
      <c r="M81" s="37">
        <v>8.8608799999999999</v>
      </c>
      <c r="N81" s="63">
        <v>0.17933499999999999</v>
      </c>
      <c r="O81" s="57">
        <f t="shared" si="16"/>
        <v>0.12680899460408948</v>
      </c>
      <c r="P81" s="63">
        <v>1.1611E-2</v>
      </c>
      <c r="Q81" s="16">
        <f t="shared" si="15"/>
        <v>8.2102168363570021E-3</v>
      </c>
      <c r="R81" s="64">
        <f>(M2/M81)*M81</f>
        <v>8.8448829999999994</v>
      </c>
      <c r="S81" s="64"/>
      <c r="T81" s="64"/>
      <c r="U81" s="64"/>
      <c r="V81" s="54"/>
      <c r="W81" s="54"/>
      <c r="X81" s="54"/>
      <c r="Y81" s="37"/>
      <c r="Z81" s="37"/>
      <c r="AA81" s="37"/>
      <c r="AB81" s="37"/>
      <c r="AC81" s="37"/>
      <c r="AD81" s="37"/>
      <c r="AE81" s="45"/>
    </row>
    <row r="82" spans="1:31" x14ac:dyDescent="0.35">
      <c r="A82" s="37" t="s">
        <v>102</v>
      </c>
      <c r="B82" s="37" t="s">
        <v>359</v>
      </c>
      <c r="C82" s="37" t="s">
        <v>95</v>
      </c>
      <c r="D82" s="37" t="s">
        <v>267</v>
      </c>
      <c r="E82" s="37">
        <v>9</v>
      </c>
      <c r="F82" s="37">
        <v>3404</v>
      </c>
      <c r="G82" s="37">
        <v>34.700000000000003</v>
      </c>
      <c r="H82" s="37">
        <v>8.1199999999999992</v>
      </c>
      <c r="I82" s="37">
        <v>27.2</v>
      </c>
      <c r="J82" s="37"/>
      <c r="K82" s="37">
        <v>8.8755100000000002</v>
      </c>
      <c r="L82" s="37">
        <v>8.8735800000000005</v>
      </c>
      <c r="M82" s="37">
        <f t="shared" ref="M82:M89" si="19">AVERAGE(K82:L82)</f>
        <v>8.8745450000000012</v>
      </c>
      <c r="N82" s="57"/>
      <c r="O82" s="57"/>
      <c r="P82" s="57">
        <f t="shared" ref="P82:P89" si="20">STDEV(K82:L82)</f>
        <v>1.3647160876898707E-3</v>
      </c>
      <c r="Q82" s="16">
        <f t="shared" si="15"/>
        <v>9.6499999999988262E-4</v>
      </c>
      <c r="R82" s="57">
        <f>(M2/M81)*M82</f>
        <v>8.8585233298763786</v>
      </c>
      <c r="S82" s="57"/>
      <c r="T82" s="57"/>
      <c r="U82" s="57"/>
      <c r="V82" s="37"/>
      <c r="W82" s="37"/>
      <c r="X82" s="37"/>
      <c r="Y82" s="37"/>
      <c r="Z82" s="37"/>
      <c r="AA82" s="37"/>
      <c r="AB82" s="37"/>
      <c r="AC82" s="37"/>
      <c r="AD82" s="37"/>
      <c r="AE82" s="45"/>
    </row>
    <row r="83" spans="1:31" x14ac:dyDescent="0.35">
      <c r="A83" s="37" t="s">
        <v>102</v>
      </c>
      <c r="B83" s="37" t="s">
        <v>357</v>
      </c>
      <c r="C83" s="37">
        <v>1</v>
      </c>
      <c r="D83" s="37" t="s">
        <v>230</v>
      </c>
      <c r="E83" s="37">
        <v>9</v>
      </c>
      <c r="F83" s="37">
        <v>3404</v>
      </c>
      <c r="G83" s="37">
        <v>34.799999999999997</v>
      </c>
      <c r="H83" s="37">
        <v>8.1199999999999992</v>
      </c>
      <c r="I83" s="37">
        <v>27.2</v>
      </c>
      <c r="J83" s="37"/>
      <c r="K83" s="37">
        <v>4.4669499999999998</v>
      </c>
      <c r="L83" s="37">
        <v>4.4655500000000004</v>
      </c>
      <c r="M83" s="37">
        <f t="shared" si="19"/>
        <v>4.4662500000000005</v>
      </c>
      <c r="N83" s="57"/>
      <c r="O83" s="57"/>
      <c r="P83" s="57">
        <f t="shared" si="20"/>
        <v>9.8994949366074353E-4</v>
      </c>
      <c r="Q83" s="16">
        <f t="shared" si="15"/>
        <v>6.9999999999970086E-4</v>
      </c>
      <c r="R83" s="57">
        <f>(M2/M81)*M83</f>
        <v>4.4581868503749069</v>
      </c>
      <c r="S83" s="57"/>
      <c r="T83" s="57"/>
      <c r="U83" s="57"/>
      <c r="V83" s="37"/>
      <c r="W83" s="37"/>
      <c r="X83" s="37"/>
      <c r="Y83" s="37"/>
      <c r="Z83" s="37"/>
      <c r="AA83" s="37"/>
      <c r="AB83" s="37"/>
      <c r="AC83" s="37"/>
      <c r="AD83" s="37"/>
      <c r="AE83" s="45"/>
    </row>
    <row r="84" spans="1:31" x14ac:dyDescent="0.35">
      <c r="A84" s="37" t="s">
        <v>102</v>
      </c>
      <c r="B84" s="37" t="s">
        <v>357</v>
      </c>
      <c r="C84" s="37">
        <v>1</v>
      </c>
      <c r="D84" s="37" t="s">
        <v>231</v>
      </c>
      <c r="E84" s="37">
        <v>10</v>
      </c>
      <c r="F84" s="37">
        <v>3404</v>
      </c>
      <c r="G84" s="37">
        <v>34.799999999999997</v>
      </c>
      <c r="H84" s="37">
        <v>8.1199999999999992</v>
      </c>
      <c r="I84" s="37">
        <v>27</v>
      </c>
      <c r="J84" s="37"/>
      <c r="K84" s="37">
        <v>3.1892900000000002</v>
      </c>
      <c r="L84" s="37">
        <v>3.1880799999999998</v>
      </c>
      <c r="M84" s="37">
        <f t="shared" si="19"/>
        <v>3.188685</v>
      </c>
      <c r="N84" s="57"/>
      <c r="O84" s="57"/>
      <c r="P84" s="57">
        <f t="shared" si="20"/>
        <v>8.5559920523598941E-4</v>
      </c>
      <c r="Q84" s="16">
        <f t="shared" si="15"/>
        <v>6.0500000000018872E-4</v>
      </c>
      <c r="R84" s="57">
        <f>(M2/M81)*M84</f>
        <v>3.1829283038315608</v>
      </c>
      <c r="S84" s="57"/>
      <c r="T84" s="57"/>
      <c r="U84" s="57"/>
      <c r="V84" s="44"/>
      <c r="W84" s="44"/>
      <c r="X84" s="37"/>
      <c r="Y84" s="37"/>
      <c r="Z84" s="37"/>
      <c r="AA84" s="37"/>
      <c r="AB84" s="37"/>
      <c r="AC84" s="37"/>
      <c r="AD84" s="37"/>
      <c r="AE84" s="45"/>
    </row>
    <row r="85" spans="1:31" x14ac:dyDescent="0.35">
      <c r="A85" s="37" t="s">
        <v>102</v>
      </c>
      <c r="B85" s="37" t="s">
        <v>357</v>
      </c>
      <c r="C85" s="37" t="s">
        <v>95</v>
      </c>
      <c r="D85" s="37" t="s">
        <v>269</v>
      </c>
      <c r="E85" s="37">
        <v>11</v>
      </c>
      <c r="F85" s="37">
        <v>3404</v>
      </c>
      <c r="G85" s="37">
        <v>34.9</v>
      </c>
      <c r="H85" s="37">
        <v>8.11</v>
      </c>
      <c r="I85" s="37">
        <v>27.1</v>
      </c>
      <c r="J85" s="37"/>
      <c r="K85" s="37">
        <v>4.2035600000000004</v>
      </c>
      <c r="L85" s="37">
        <v>4.2019200000000003</v>
      </c>
      <c r="M85" s="37">
        <f t="shared" si="19"/>
        <v>4.2027400000000004</v>
      </c>
      <c r="N85" s="57"/>
      <c r="O85" s="57"/>
      <c r="P85" s="57">
        <f t="shared" si="20"/>
        <v>1.1596551211459987E-3</v>
      </c>
      <c r="Q85" s="16">
        <f t="shared" si="15"/>
        <v>8.2000000000004292E-4</v>
      </c>
      <c r="R85" s="57">
        <f>(M2/M81)*M85</f>
        <v>4.1951525784594761</v>
      </c>
      <c r="S85" s="57"/>
      <c r="T85" s="57"/>
      <c r="U85" s="57"/>
      <c r="V85" s="37"/>
      <c r="W85" s="37"/>
      <c r="X85" s="44"/>
      <c r="Y85" s="44"/>
      <c r="Z85" s="44"/>
      <c r="AA85" s="44"/>
      <c r="AB85" s="44"/>
      <c r="AC85" s="37"/>
      <c r="AD85" s="37"/>
      <c r="AE85" s="45"/>
    </row>
    <row r="86" spans="1:31" x14ac:dyDescent="0.35">
      <c r="A86" s="37" t="s">
        <v>102</v>
      </c>
      <c r="B86" s="37" t="s">
        <v>359</v>
      </c>
      <c r="C86" s="37">
        <v>3</v>
      </c>
      <c r="D86" s="37" t="s">
        <v>284</v>
      </c>
      <c r="E86" s="37">
        <v>10</v>
      </c>
      <c r="F86" s="37">
        <v>3404</v>
      </c>
      <c r="G86" s="37">
        <v>34.9</v>
      </c>
      <c r="H86" s="37">
        <v>8.11</v>
      </c>
      <c r="I86" s="37">
        <v>27.1</v>
      </c>
      <c r="J86" s="37"/>
      <c r="K86" s="37">
        <v>4.8564600000000002</v>
      </c>
      <c r="L86" s="37">
        <v>4.8579600000000003</v>
      </c>
      <c r="M86" s="37">
        <f t="shared" si="19"/>
        <v>4.8572100000000002</v>
      </c>
      <c r="N86" s="57"/>
      <c r="O86" s="57"/>
      <c r="P86" s="57">
        <f t="shared" si="20"/>
        <v>1.0606601717798615E-3</v>
      </c>
      <c r="Q86" s="16">
        <f t="shared" si="15"/>
        <v>7.5000000000002842E-4</v>
      </c>
      <c r="R86" s="57">
        <f>(M2/M81)*M86</f>
        <v>4.8484410302848024</v>
      </c>
      <c r="S86" s="57"/>
      <c r="T86" s="57"/>
      <c r="U86" s="57"/>
      <c r="V86" s="37"/>
      <c r="W86" s="37"/>
      <c r="X86" s="37"/>
      <c r="Y86" s="37"/>
      <c r="Z86" s="37"/>
      <c r="AA86" s="37"/>
      <c r="AB86" s="37"/>
      <c r="AC86" s="37"/>
      <c r="AD86" s="37"/>
      <c r="AE86" s="45"/>
    </row>
    <row r="87" spans="1:31" x14ac:dyDescent="0.35">
      <c r="A87" s="37" t="s">
        <v>102</v>
      </c>
      <c r="B87" s="37" t="s">
        <v>359</v>
      </c>
      <c r="C87" s="37">
        <v>3</v>
      </c>
      <c r="D87" s="37" t="s">
        <v>282</v>
      </c>
      <c r="E87" s="37">
        <v>9</v>
      </c>
      <c r="F87" s="37">
        <v>3404</v>
      </c>
      <c r="G87" s="37">
        <v>35</v>
      </c>
      <c r="H87" s="37">
        <v>8.11</v>
      </c>
      <c r="I87" s="37">
        <v>27.1</v>
      </c>
      <c r="J87" s="37"/>
      <c r="K87" s="37">
        <v>3.1196799999999998</v>
      </c>
      <c r="L87" s="37">
        <v>3.12093</v>
      </c>
      <c r="M87" s="37">
        <f t="shared" si="19"/>
        <v>3.1203050000000001</v>
      </c>
      <c r="N87" s="57"/>
      <c r="O87" s="57"/>
      <c r="P87" s="57">
        <f t="shared" si="20"/>
        <v>8.8388347648332265E-4</v>
      </c>
      <c r="Q87" s="16">
        <f t="shared" si="15"/>
        <v>6.250000000000977E-4</v>
      </c>
      <c r="R87" s="57">
        <f>(M2/M81)*M87</f>
        <v>3.114671753743985</v>
      </c>
      <c r="S87" s="57"/>
      <c r="T87" s="57"/>
      <c r="U87" s="57"/>
      <c r="V87" s="37"/>
      <c r="W87" s="37"/>
      <c r="X87" s="37"/>
      <c r="Y87" s="37"/>
      <c r="Z87" s="37"/>
      <c r="AA87" s="37"/>
      <c r="AB87" s="37"/>
      <c r="AC87" s="37"/>
      <c r="AD87" s="37"/>
      <c r="AE87" s="45"/>
    </row>
    <row r="88" spans="1:31" x14ac:dyDescent="0.35">
      <c r="A88" s="37" t="s">
        <v>102</v>
      </c>
      <c r="B88" s="37" t="s">
        <v>357</v>
      </c>
      <c r="C88" s="37">
        <v>2</v>
      </c>
      <c r="D88" s="37" t="s">
        <v>251</v>
      </c>
      <c r="E88" s="37">
        <v>10</v>
      </c>
      <c r="F88" s="37">
        <v>3404</v>
      </c>
      <c r="G88" s="37">
        <v>35.1</v>
      </c>
      <c r="H88" s="37">
        <v>8.11</v>
      </c>
      <c r="I88" s="37">
        <v>27</v>
      </c>
      <c r="J88" s="37"/>
      <c r="K88" s="37">
        <v>3.7539699999999998</v>
      </c>
      <c r="L88" s="37">
        <v>3.75068</v>
      </c>
      <c r="M88" s="37">
        <f t="shared" si="19"/>
        <v>3.7523249999999999</v>
      </c>
      <c r="N88" s="57"/>
      <c r="O88" s="57"/>
      <c r="P88" s="57">
        <f t="shared" si="20"/>
        <v>2.3263813101035949E-3</v>
      </c>
      <c r="Q88" s="16">
        <f t="shared" si="15"/>
        <v>1.6449999999998963E-3</v>
      </c>
      <c r="R88" s="57">
        <f>(M2/M81)*M88</f>
        <v>3.7455507357028872</v>
      </c>
      <c r="S88" s="57"/>
      <c r="T88" s="57"/>
      <c r="U88" s="57"/>
      <c r="V88" s="37"/>
      <c r="W88" s="37"/>
      <c r="X88" s="37"/>
      <c r="Y88" s="37"/>
      <c r="Z88" s="37"/>
      <c r="AA88" s="37"/>
      <c r="AB88" s="37"/>
      <c r="AC88" s="37"/>
      <c r="AD88" s="37"/>
      <c r="AE88" s="45"/>
    </row>
    <row r="89" spans="1:31" x14ac:dyDescent="0.35">
      <c r="A89" s="37" t="s">
        <v>102</v>
      </c>
      <c r="B89" s="37" t="s">
        <v>358</v>
      </c>
      <c r="C89" s="37">
        <v>2</v>
      </c>
      <c r="D89" s="37" t="s">
        <v>248</v>
      </c>
      <c r="E89" s="37">
        <v>9</v>
      </c>
      <c r="F89" s="37">
        <v>3404</v>
      </c>
      <c r="G89" s="37">
        <v>35.200000000000003</v>
      </c>
      <c r="H89" s="37">
        <v>8.11</v>
      </c>
      <c r="I89" s="37">
        <v>27.1</v>
      </c>
      <c r="J89" s="37"/>
      <c r="K89" s="37">
        <v>9.3053899999999992</v>
      </c>
      <c r="L89" s="37">
        <v>9.3035599999999992</v>
      </c>
      <c r="M89" s="37">
        <f t="shared" si="19"/>
        <v>9.3044750000000001</v>
      </c>
      <c r="N89" s="57"/>
      <c r="O89" s="57"/>
      <c r="P89" s="57">
        <f t="shared" si="20"/>
        <v>1.2940054095713807E-3</v>
      </c>
      <c r="Q89" s="16">
        <f t="shared" si="15"/>
        <v>9.1499999999999904E-4</v>
      </c>
      <c r="R89" s="57">
        <f>(M2/M81)*M89</f>
        <v>9.2876771552515098</v>
      </c>
      <c r="S89" s="57"/>
      <c r="T89" s="57"/>
      <c r="U89" s="57"/>
      <c r="V89" s="44"/>
      <c r="W89" s="44"/>
      <c r="X89" s="44"/>
      <c r="Y89" s="44"/>
      <c r="Z89" s="44"/>
      <c r="AA89" s="44"/>
      <c r="AB89" s="37"/>
      <c r="AC89" s="37"/>
      <c r="AD89" s="37"/>
      <c r="AE89" s="45"/>
    </row>
    <row r="90" spans="1:31" x14ac:dyDescent="0.35">
      <c r="A90" s="37" t="s">
        <v>102</v>
      </c>
      <c r="B90" s="37"/>
      <c r="C90" s="37">
        <v>3405</v>
      </c>
      <c r="D90" s="37" t="s">
        <v>374</v>
      </c>
      <c r="E90" s="37"/>
      <c r="F90" s="37">
        <v>3405</v>
      </c>
      <c r="G90" s="37">
        <v>35.4</v>
      </c>
      <c r="H90" s="37">
        <v>8.11</v>
      </c>
      <c r="I90" s="37">
        <v>27.1</v>
      </c>
      <c r="J90" s="37">
        <v>16.641210000000001</v>
      </c>
      <c r="K90" s="37"/>
      <c r="L90" s="37"/>
      <c r="M90" s="44">
        <v>8.8783399999999997</v>
      </c>
      <c r="N90" s="63">
        <v>5.6299000000000002E-2</v>
      </c>
      <c r="O90" s="57">
        <f t="shared" si="16"/>
        <v>3.9809404674021436E-2</v>
      </c>
      <c r="P90" s="63">
        <v>3.4640000000000001E-3</v>
      </c>
      <c r="Q90" s="16">
        <f t="shared" si="15"/>
        <v>2.4494178900302003E-3</v>
      </c>
      <c r="R90" s="64">
        <f>(M2/M90)*M90</f>
        <v>8.8448829999999994</v>
      </c>
      <c r="S90" s="64"/>
      <c r="T90" s="64"/>
      <c r="U90" s="64"/>
      <c r="V90" s="54"/>
      <c r="W90" s="54"/>
      <c r="X90" s="54"/>
      <c r="Y90" s="44"/>
      <c r="Z90" s="44"/>
      <c r="AA90" s="44"/>
      <c r="AB90" s="37"/>
      <c r="AC90" s="37"/>
      <c r="AD90" s="37"/>
      <c r="AE90" s="45"/>
    </row>
    <row r="91" spans="1:31" x14ac:dyDescent="0.35">
      <c r="A91" s="37" t="s">
        <v>102</v>
      </c>
      <c r="B91" s="37" t="s">
        <v>357</v>
      </c>
      <c r="C91" s="37">
        <v>3</v>
      </c>
      <c r="D91" s="37" t="s">
        <v>288</v>
      </c>
      <c r="E91" s="37">
        <v>12</v>
      </c>
      <c r="F91" s="37">
        <v>3405</v>
      </c>
      <c r="G91" s="37">
        <v>35.299999999999997</v>
      </c>
      <c r="H91" s="37">
        <v>8.11</v>
      </c>
      <c r="I91" s="37">
        <v>27.1</v>
      </c>
      <c r="J91" s="37"/>
      <c r="K91" s="37">
        <v>3.94143</v>
      </c>
      <c r="L91" s="37">
        <v>3.9436800000000001</v>
      </c>
      <c r="M91" s="37">
        <f t="shared" ref="M91:M98" si="21">AVERAGE(K91:L91)</f>
        <v>3.942555</v>
      </c>
      <c r="N91" s="57"/>
      <c r="O91" s="57"/>
      <c r="P91" s="57">
        <f t="shared" ref="P91:P98" si="22">STDEV(K91:L91)</f>
        <v>1.5909902576697922E-3</v>
      </c>
      <c r="Q91" s="16">
        <f t="shared" si="15"/>
        <v>1.1250000000000426E-3</v>
      </c>
      <c r="R91" s="57">
        <f>(M2/M90)*M91</f>
        <v>3.9276979363332556</v>
      </c>
      <c r="S91" s="57"/>
      <c r="T91" s="57"/>
      <c r="U91" s="57"/>
      <c r="V91" s="37"/>
      <c r="W91" s="37"/>
      <c r="X91" s="37"/>
      <c r="Y91" s="37"/>
      <c r="Z91" s="37"/>
      <c r="AA91" s="37"/>
      <c r="AB91" s="37"/>
      <c r="AC91" s="37"/>
      <c r="AD91" s="37"/>
      <c r="AE91" s="45"/>
    </row>
    <row r="92" spans="1:31" x14ac:dyDescent="0.35">
      <c r="A92" s="37" t="s">
        <v>102</v>
      </c>
      <c r="B92" s="37" t="s">
        <v>359</v>
      </c>
      <c r="C92" s="37">
        <v>1</v>
      </c>
      <c r="D92" s="37" t="s">
        <v>236</v>
      </c>
      <c r="E92" s="37">
        <v>12</v>
      </c>
      <c r="F92" s="37">
        <v>3405</v>
      </c>
      <c r="G92" s="37">
        <v>35.4</v>
      </c>
      <c r="H92" s="37">
        <v>8.1</v>
      </c>
      <c r="I92" s="37">
        <v>27.1</v>
      </c>
      <c r="J92" s="37"/>
      <c r="K92" s="37">
        <v>6.12493</v>
      </c>
      <c r="L92" s="37">
        <v>6.1238700000000001</v>
      </c>
      <c r="M92" s="37">
        <f t="shared" si="21"/>
        <v>6.1243999999999996</v>
      </c>
      <c r="N92" s="57"/>
      <c r="O92" s="57"/>
      <c r="P92" s="57">
        <f t="shared" si="22"/>
        <v>7.4953318805762647E-4</v>
      </c>
      <c r="Q92" s="16">
        <f t="shared" si="15"/>
        <v>5.2999999999991942E-4</v>
      </c>
      <c r="R92" s="57">
        <f>(M2/M90)*M92</f>
        <v>6.1013209051692092</v>
      </c>
      <c r="S92" s="57"/>
      <c r="T92" s="57"/>
      <c r="U92" s="57"/>
      <c r="V92" s="37"/>
      <c r="W92" s="37"/>
      <c r="X92" s="37"/>
      <c r="Y92" s="37"/>
      <c r="Z92" s="37"/>
      <c r="AA92" s="37"/>
      <c r="AB92" s="37"/>
      <c r="AC92" s="37"/>
      <c r="AD92" s="37"/>
      <c r="AE92" s="45"/>
    </row>
    <row r="93" spans="1:31" x14ac:dyDescent="0.35">
      <c r="A93" s="37" t="s">
        <v>102</v>
      </c>
      <c r="B93" s="37" t="s">
        <v>357</v>
      </c>
      <c r="C93" s="37">
        <v>2</v>
      </c>
      <c r="D93" s="37" t="s">
        <v>255</v>
      </c>
      <c r="E93" s="37">
        <v>12</v>
      </c>
      <c r="F93" s="37">
        <v>3405</v>
      </c>
      <c r="G93" s="37">
        <v>35.4</v>
      </c>
      <c r="H93" s="37">
        <v>8.11</v>
      </c>
      <c r="I93" s="37">
        <v>27.1</v>
      </c>
      <c r="J93" s="37"/>
      <c r="K93" s="37">
        <v>5.1608099999999997</v>
      </c>
      <c r="L93" s="37">
        <v>5.1615399999999996</v>
      </c>
      <c r="M93" s="37">
        <f t="shared" si="21"/>
        <v>5.1611750000000001</v>
      </c>
      <c r="N93" s="57"/>
      <c r="O93" s="57"/>
      <c r="P93" s="57">
        <f t="shared" si="22"/>
        <v>5.161879502661071E-4</v>
      </c>
      <c r="Q93" s="16">
        <f t="shared" si="15"/>
        <v>3.6499999999994864E-4</v>
      </c>
      <c r="R93" s="57">
        <f>(M2/M90)*M93</f>
        <v>5.1417257074548841</v>
      </c>
      <c r="S93" s="57"/>
      <c r="T93" s="57"/>
      <c r="U93" s="57"/>
      <c r="V93" s="37"/>
      <c r="W93" s="37"/>
      <c r="X93" s="37"/>
      <c r="Y93" s="37"/>
      <c r="Z93" s="37"/>
      <c r="AA93" s="37"/>
      <c r="AB93" s="37"/>
      <c r="AC93" s="37"/>
      <c r="AD93" s="37"/>
      <c r="AE93" s="45"/>
    </row>
    <row r="94" spans="1:31" x14ac:dyDescent="0.35">
      <c r="A94" s="37" t="s">
        <v>102</v>
      </c>
      <c r="B94" s="37" t="s">
        <v>357</v>
      </c>
      <c r="C94" s="37">
        <v>3</v>
      </c>
      <c r="D94" s="37" t="s">
        <v>287</v>
      </c>
      <c r="E94" s="37">
        <v>11</v>
      </c>
      <c r="F94" s="37">
        <v>3405</v>
      </c>
      <c r="G94" s="37">
        <v>35.4</v>
      </c>
      <c r="H94" s="37">
        <v>8.11</v>
      </c>
      <c r="I94" s="37">
        <v>27.1</v>
      </c>
      <c r="J94" s="37"/>
      <c r="K94" s="37">
        <v>4.6025200000000002</v>
      </c>
      <c r="L94" s="37">
        <v>4.6014099999999996</v>
      </c>
      <c r="M94" s="37">
        <f t="shared" si="21"/>
        <v>4.6019649999999999</v>
      </c>
      <c r="N94" s="57"/>
      <c r="O94" s="57"/>
      <c r="P94" s="57">
        <f t="shared" si="22"/>
        <v>7.8488852711749947E-4</v>
      </c>
      <c r="Q94" s="16">
        <f t="shared" si="15"/>
        <v>5.5500000000030525E-4</v>
      </c>
      <c r="R94" s="57">
        <f>(M2/M90)*M94</f>
        <v>4.5846230258240839</v>
      </c>
      <c r="S94" s="57"/>
      <c r="T94" s="57"/>
      <c r="U94" s="57"/>
      <c r="V94" s="37"/>
      <c r="W94" s="37"/>
      <c r="X94" s="37"/>
      <c r="Y94" s="37"/>
      <c r="Z94" s="37"/>
      <c r="AA94" s="37"/>
      <c r="AB94" s="37"/>
      <c r="AC94" s="37"/>
      <c r="AD94" s="37"/>
      <c r="AE94" s="45"/>
    </row>
    <row r="95" spans="1:31" x14ac:dyDescent="0.35">
      <c r="A95" s="37" t="s">
        <v>102</v>
      </c>
      <c r="B95" s="37" t="s">
        <v>357</v>
      </c>
      <c r="C95" s="37" t="s">
        <v>95</v>
      </c>
      <c r="D95" s="37" t="s">
        <v>271</v>
      </c>
      <c r="E95" s="37">
        <v>12</v>
      </c>
      <c r="F95" s="37">
        <v>3405</v>
      </c>
      <c r="G95" s="37">
        <v>35.4</v>
      </c>
      <c r="H95" s="37">
        <v>8.11</v>
      </c>
      <c r="I95" s="37">
        <v>27.1</v>
      </c>
      <c r="J95" s="37"/>
      <c r="K95" s="37">
        <v>4.9769300000000003</v>
      </c>
      <c r="L95" s="37">
        <v>4.9778000000000002</v>
      </c>
      <c r="M95" s="37">
        <f t="shared" si="21"/>
        <v>4.9773650000000007</v>
      </c>
      <c r="N95" s="57"/>
      <c r="O95" s="57"/>
      <c r="P95" s="57">
        <f t="shared" si="22"/>
        <v>6.1518289963224428E-4</v>
      </c>
      <c r="Q95" s="16">
        <f t="shared" si="15"/>
        <v>4.3499999999996314E-4</v>
      </c>
      <c r="R95" s="57">
        <f>(M2/M90)*M95</f>
        <v>4.9586083742338101</v>
      </c>
      <c r="S95" s="57"/>
      <c r="T95" s="57"/>
      <c r="U95" s="57"/>
      <c r="V95" s="37"/>
      <c r="W95" s="37"/>
      <c r="X95" s="37"/>
      <c r="Y95" s="37"/>
      <c r="Z95" s="37"/>
      <c r="AA95" s="37"/>
      <c r="AB95" s="37"/>
      <c r="AC95" s="37"/>
      <c r="AD95" s="37"/>
      <c r="AE95" s="45"/>
    </row>
    <row r="96" spans="1:31" x14ac:dyDescent="0.35">
      <c r="A96" s="37" t="s">
        <v>102</v>
      </c>
      <c r="B96" s="37" t="s">
        <v>358</v>
      </c>
      <c r="C96" s="37">
        <v>2</v>
      </c>
      <c r="D96" s="37" t="s">
        <v>252</v>
      </c>
      <c r="E96" s="37">
        <v>11</v>
      </c>
      <c r="F96" s="37">
        <v>3405</v>
      </c>
      <c r="G96" s="37">
        <v>35.4</v>
      </c>
      <c r="H96" s="37">
        <v>8.11</v>
      </c>
      <c r="I96" s="37">
        <v>27.1</v>
      </c>
      <c r="J96" s="37"/>
      <c r="K96" s="37">
        <v>9.2529900000000005</v>
      </c>
      <c r="L96" s="37">
        <v>9.2527000000000008</v>
      </c>
      <c r="M96" s="37">
        <f t="shared" si="21"/>
        <v>9.2528450000000007</v>
      </c>
      <c r="N96" s="57"/>
      <c r="O96" s="57"/>
      <c r="P96" s="57">
        <f t="shared" si="22"/>
        <v>2.0506096654387208E-4</v>
      </c>
      <c r="Q96" s="16">
        <f t="shared" si="15"/>
        <v>1.449999999998397E-4</v>
      </c>
      <c r="R96" s="57">
        <f>(M2/M90)*M96</f>
        <v>9.2179767211139705</v>
      </c>
      <c r="S96" s="57"/>
      <c r="T96" s="57"/>
      <c r="U96" s="57"/>
      <c r="V96" s="37"/>
      <c r="W96" s="37"/>
      <c r="X96" s="37"/>
      <c r="Y96" s="37"/>
      <c r="Z96" s="37"/>
      <c r="AA96" s="37"/>
      <c r="AB96" s="37"/>
      <c r="AC96" s="37"/>
      <c r="AD96" s="37"/>
      <c r="AE96" s="45"/>
    </row>
    <row r="97" spans="1:31" x14ac:dyDescent="0.35">
      <c r="A97" s="37" t="s">
        <v>102</v>
      </c>
      <c r="B97" s="37" t="s">
        <v>357</v>
      </c>
      <c r="C97" s="37" t="s">
        <v>95</v>
      </c>
      <c r="D97" s="37" t="s">
        <v>268</v>
      </c>
      <c r="E97" s="37">
        <v>10</v>
      </c>
      <c r="F97" s="37">
        <v>3405</v>
      </c>
      <c r="G97" s="37">
        <v>35.299999999999997</v>
      </c>
      <c r="H97" s="37">
        <v>8.1</v>
      </c>
      <c r="I97" s="37">
        <v>27.1</v>
      </c>
      <c r="J97" s="37"/>
      <c r="K97" s="37">
        <v>3.2793999999999999</v>
      </c>
      <c r="L97" s="37">
        <v>3.28173</v>
      </c>
      <c r="M97" s="37">
        <f t="shared" si="21"/>
        <v>3.2805650000000002</v>
      </c>
      <c r="N97" s="57"/>
      <c r="O97" s="57"/>
      <c r="P97" s="57">
        <f t="shared" si="22"/>
        <v>1.6475588001647727E-3</v>
      </c>
      <c r="Q97" s="16">
        <f t="shared" si="15"/>
        <v>1.1650000000000826E-3</v>
      </c>
      <c r="R97" s="57">
        <f>(M2/M90)*M97</f>
        <v>3.2682025692747745</v>
      </c>
      <c r="S97" s="57"/>
      <c r="T97" s="57"/>
      <c r="U97" s="57"/>
      <c r="V97" s="37"/>
      <c r="W97" s="37"/>
      <c r="X97" s="37"/>
      <c r="Y97" s="37"/>
      <c r="Z97" s="37"/>
      <c r="AA97" s="37"/>
      <c r="AB97" s="37"/>
      <c r="AC97" s="37"/>
      <c r="AD97" s="37"/>
      <c r="AE97" s="45"/>
    </row>
    <row r="98" spans="1:31" x14ac:dyDescent="0.35">
      <c r="A98" s="37" t="s">
        <v>102</v>
      </c>
      <c r="B98" s="37" t="s">
        <v>358</v>
      </c>
      <c r="C98" s="37">
        <v>1</v>
      </c>
      <c r="D98" s="37" t="s">
        <v>233</v>
      </c>
      <c r="E98" s="37">
        <v>11</v>
      </c>
      <c r="F98" s="37">
        <v>3405</v>
      </c>
      <c r="G98" s="37">
        <v>35.299999999999997</v>
      </c>
      <c r="H98" s="37">
        <v>8.1</v>
      </c>
      <c r="I98" s="37">
        <v>27.1</v>
      </c>
      <c r="J98" s="37"/>
      <c r="K98" s="37">
        <v>6.5385799999999996</v>
      </c>
      <c r="L98" s="37">
        <v>6.5373599999999996</v>
      </c>
      <c r="M98" s="37">
        <f t="shared" si="21"/>
        <v>6.5379699999999996</v>
      </c>
      <c r="N98" s="57"/>
      <c r="O98" s="57"/>
      <c r="P98" s="57">
        <f t="shared" si="22"/>
        <v>8.626702730475872E-4</v>
      </c>
      <c r="Q98" s="16">
        <f t="shared" ref="Q98:Q107" si="23">P98/(SQRT(2))</f>
        <v>6.0999999999999943E-4</v>
      </c>
      <c r="R98" s="57">
        <f>(M2/M90)*M98</f>
        <v>6.5133324143375892</v>
      </c>
      <c r="S98" s="57"/>
      <c r="T98" s="57"/>
      <c r="U98" s="57"/>
      <c r="V98" s="44"/>
      <c r="W98" s="44"/>
      <c r="X98" s="37"/>
      <c r="Y98" s="37"/>
      <c r="Z98" s="37"/>
      <c r="AA98" s="37"/>
      <c r="AB98" s="37"/>
      <c r="AC98" s="37"/>
      <c r="AD98" s="37"/>
      <c r="AE98" s="45"/>
    </row>
    <row r="99" spans="1:31" x14ac:dyDescent="0.35">
      <c r="A99" s="37" t="s">
        <v>102</v>
      </c>
      <c r="B99" s="37"/>
      <c r="C99" s="37">
        <v>3406</v>
      </c>
      <c r="D99" s="37" t="s">
        <v>370</v>
      </c>
      <c r="E99" s="37"/>
      <c r="F99" s="37">
        <v>3406</v>
      </c>
      <c r="G99" s="37">
        <v>35.1</v>
      </c>
      <c r="H99" s="37">
        <v>8.1</v>
      </c>
      <c r="I99" s="37">
        <v>27.3</v>
      </c>
      <c r="J99" s="37">
        <v>16.65737</v>
      </c>
      <c r="K99" s="37"/>
      <c r="L99" s="37"/>
      <c r="M99" s="44">
        <v>8.8834700000000009</v>
      </c>
      <c r="N99" s="63">
        <v>5.8303000000000001E-2</v>
      </c>
      <c r="O99" s="57">
        <f t="shared" si="16"/>
        <v>4.1226446663519281E-2</v>
      </c>
      <c r="P99" s="63">
        <v>2.7473999999999998E-2</v>
      </c>
      <c r="Q99" s="16">
        <f t="shared" si="23"/>
        <v>1.9427051706319205E-2</v>
      </c>
      <c r="R99" s="64">
        <f>(M2/M99)*M99</f>
        <v>8.8448829999999994</v>
      </c>
      <c r="S99" s="64"/>
      <c r="T99" s="64"/>
      <c r="U99" s="64"/>
      <c r="V99" s="54"/>
      <c r="W99" s="54"/>
      <c r="X99" s="54"/>
      <c r="Y99" s="37"/>
      <c r="Z99" s="37"/>
      <c r="AA99" s="37"/>
      <c r="AB99" s="37"/>
      <c r="AC99" s="37"/>
      <c r="AD99" s="37"/>
      <c r="AE99" s="45"/>
    </row>
    <row r="100" spans="1:31" x14ac:dyDescent="0.35">
      <c r="A100" s="37" t="s">
        <v>102</v>
      </c>
      <c r="B100" s="37" t="s">
        <v>358</v>
      </c>
      <c r="C100" s="37">
        <v>1</v>
      </c>
      <c r="D100" s="37" t="s">
        <v>216</v>
      </c>
      <c r="E100" s="37">
        <v>2</v>
      </c>
      <c r="F100" s="37">
        <v>3406</v>
      </c>
      <c r="G100" s="37">
        <v>35.200000000000003</v>
      </c>
      <c r="H100" s="37">
        <v>8.1</v>
      </c>
      <c r="I100" s="37">
        <v>27.1</v>
      </c>
      <c r="J100" s="37"/>
      <c r="K100" s="37">
        <v>7.7028499999999998</v>
      </c>
      <c r="L100" s="37">
        <v>7.7022000000000004</v>
      </c>
      <c r="M100" s="37">
        <f t="shared" ref="M100:M107" si="24">AVERAGE(K100:L100)</f>
        <v>7.7025249999999996</v>
      </c>
      <c r="N100" s="57"/>
      <c r="O100" s="57"/>
      <c r="P100" s="57">
        <f t="shared" ref="P100:P107" si="25">STDEV(K100:L100)</f>
        <v>4.5961940777081275E-4</v>
      </c>
      <c r="Q100" s="16">
        <f t="shared" si="23"/>
        <v>3.2499999999968665E-4</v>
      </c>
      <c r="R100" s="57">
        <f>(M2/M99)*M100</f>
        <v>7.6690676536955698</v>
      </c>
      <c r="S100" s="57"/>
      <c r="T100" s="57"/>
      <c r="U100" s="57"/>
      <c r="V100" s="37"/>
      <c r="W100" s="37"/>
      <c r="X100" s="44"/>
      <c r="Y100" s="44"/>
      <c r="Z100" s="44"/>
      <c r="AA100" s="37"/>
      <c r="AB100" s="37"/>
      <c r="AC100" s="37"/>
      <c r="AD100" s="37"/>
      <c r="AE100" s="45"/>
    </row>
    <row r="101" spans="1:31" x14ac:dyDescent="0.35">
      <c r="A101" s="37" t="s">
        <v>102</v>
      </c>
      <c r="B101" s="37" t="s">
        <v>357</v>
      </c>
      <c r="C101" s="37">
        <v>2</v>
      </c>
      <c r="D101" s="37" t="s">
        <v>239</v>
      </c>
      <c r="E101" s="37">
        <v>2</v>
      </c>
      <c r="F101" s="37">
        <v>3406</v>
      </c>
      <c r="G101" s="37">
        <v>35.1</v>
      </c>
      <c r="H101" s="37">
        <v>8.1</v>
      </c>
      <c r="I101" s="37">
        <v>27.1</v>
      </c>
      <c r="J101" s="37"/>
      <c r="K101" s="37">
        <v>5.1015199999999998</v>
      </c>
      <c r="L101" s="37">
        <v>5.1003299999999996</v>
      </c>
      <c r="M101" s="37">
        <f t="shared" si="24"/>
        <v>5.1009250000000002</v>
      </c>
      <c r="N101" s="57"/>
      <c r="O101" s="57"/>
      <c r="P101" s="57">
        <f t="shared" si="25"/>
        <v>8.4145706961216574E-4</v>
      </c>
      <c r="Q101" s="16">
        <f t="shared" si="23"/>
        <v>5.950000000001231E-4</v>
      </c>
      <c r="R101" s="57">
        <f>(M2/M99)*M101</f>
        <v>5.0787681859425415</v>
      </c>
      <c r="S101" s="57"/>
      <c r="T101" s="57"/>
      <c r="U101" s="57"/>
      <c r="V101" s="37"/>
      <c r="W101" s="37"/>
      <c r="X101" s="37"/>
      <c r="Y101" s="37"/>
      <c r="Z101" s="37"/>
      <c r="AA101" s="37"/>
      <c r="AB101" s="37"/>
      <c r="AC101" s="37"/>
      <c r="AD101" s="37"/>
      <c r="AE101" s="45"/>
    </row>
    <row r="102" spans="1:31" x14ac:dyDescent="0.35">
      <c r="A102" s="37" t="s">
        <v>102</v>
      </c>
      <c r="B102" s="37" t="s">
        <v>358</v>
      </c>
      <c r="C102" s="37">
        <v>3</v>
      </c>
      <c r="D102" s="37" t="s">
        <v>272</v>
      </c>
      <c r="E102" s="37">
        <v>1</v>
      </c>
      <c r="F102" s="37">
        <v>3406</v>
      </c>
      <c r="G102" s="37">
        <v>35</v>
      </c>
      <c r="H102" s="37">
        <v>8.1</v>
      </c>
      <c r="I102" s="37">
        <v>27.2</v>
      </c>
      <c r="J102" s="37"/>
      <c r="K102" s="37">
        <v>5.6676799999999998</v>
      </c>
      <c r="L102" s="37">
        <v>5.6680200000000003</v>
      </c>
      <c r="M102" s="37">
        <f t="shared" si="24"/>
        <v>5.6678499999999996</v>
      </c>
      <c r="N102" s="57"/>
      <c r="O102" s="57"/>
      <c r="P102" s="57">
        <f t="shared" si="25"/>
        <v>2.4041630560374511E-4</v>
      </c>
      <c r="Q102" s="16">
        <f t="shared" si="23"/>
        <v>1.7000000000022553E-4</v>
      </c>
      <c r="R102" s="57">
        <f>(M2/M99)*M102</f>
        <v>5.6432306420295211</v>
      </c>
      <c r="S102" s="57"/>
      <c r="T102" s="57"/>
      <c r="U102" s="57"/>
      <c r="V102" s="37"/>
      <c r="W102" s="37"/>
      <c r="X102" s="37"/>
      <c r="Y102" s="37"/>
      <c r="Z102" s="37"/>
      <c r="AA102" s="37"/>
      <c r="AB102" s="37"/>
      <c r="AC102" s="37"/>
      <c r="AD102" s="37"/>
      <c r="AE102" s="45"/>
    </row>
    <row r="103" spans="1:31" x14ac:dyDescent="0.35">
      <c r="A103" s="37" t="s">
        <v>102</v>
      </c>
      <c r="B103" s="37" t="s">
        <v>359</v>
      </c>
      <c r="C103" s="37" t="s">
        <v>95</v>
      </c>
      <c r="D103" s="37" t="s">
        <v>256</v>
      </c>
      <c r="E103" s="37">
        <v>1</v>
      </c>
      <c r="F103" s="37">
        <v>3406</v>
      </c>
      <c r="G103" s="37">
        <v>35</v>
      </c>
      <c r="H103" s="37">
        <v>8.1</v>
      </c>
      <c r="I103" s="37">
        <v>27.3</v>
      </c>
      <c r="J103" s="37"/>
      <c r="K103" s="37">
        <v>4.39567</v>
      </c>
      <c r="L103" s="37">
        <v>4.3950399999999998</v>
      </c>
      <c r="M103" s="37">
        <f t="shared" si="24"/>
        <v>4.3953550000000003</v>
      </c>
      <c r="N103" s="57"/>
      <c r="O103" s="57"/>
      <c r="P103" s="57">
        <f t="shared" si="25"/>
        <v>4.4547727214761722E-4</v>
      </c>
      <c r="Q103" s="16">
        <f t="shared" si="23"/>
        <v>3.1500000000006523E-4</v>
      </c>
      <c r="R103" s="57">
        <f>(M2/M99)*M103</f>
        <v>4.3762629601343841</v>
      </c>
      <c r="S103" s="57"/>
      <c r="T103" s="57"/>
      <c r="U103" s="57"/>
      <c r="V103" s="44"/>
      <c r="W103" s="37"/>
      <c r="X103" s="37"/>
      <c r="Y103" s="37"/>
      <c r="Z103" s="37"/>
      <c r="AA103" s="37"/>
      <c r="AB103" s="37"/>
      <c r="AC103" s="37"/>
      <c r="AD103" s="37"/>
      <c r="AE103" s="45"/>
    </row>
    <row r="104" spans="1:31" x14ac:dyDescent="0.35">
      <c r="A104" s="37" t="s">
        <v>102</v>
      </c>
      <c r="B104" s="37" t="s">
        <v>359</v>
      </c>
      <c r="C104" s="37">
        <v>3</v>
      </c>
      <c r="D104" s="37" t="s">
        <v>273</v>
      </c>
      <c r="E104" s="37">
        <v>2</v>
      </c>
      <c r="F104" s="37">
        <v>3406</v>
      </c>
      <c r="G104" s="37">
        <v>35</v>
      </c>
      <c r="H104" s="37">
        <v>8.1</v>
      </c>
      <c r="I104" s="37">
        <v>27.3</v>
      </c>
      <c r="J104" s="37"/>
      <c r="K104" s="37">
        <v>5.1116400000000004</v>
      </c>
      <c r="L104" s="37">
        <v>5.1101599999999996</v>
      </c>
      <c r="M104" s="37">
        <f t="shared" si="24"/>
        <v>5.1109</v>
      </c>
      <c r="N104" s="57"/>
      <c r="O104" s="57"/>
      <c r="P104" s="57">
        <f t="shared" si="25"/>
        <v>1.046518036156666E-3</v>
      </c>
      <c r="Q104" s="16">
        <f t="shared" si="23"/>
        <v>7.40000000000407E-4</v>
      </c>
      <c r="R104" s="57">
        <f>(M2/M99)*M104</f>
        <v>5.0886998576794866</v>
      </c>
      <c r="S104" s="57"/>
      <c r="T104" s="57"/>
      <c r="U104" s="57"/>
      <c r="V104" s="37"/>
      <c r="W104" s="37"/>
      <c r="X104" s="37"/>
      <c r="Y104" s="37"/>
      <c r="Z104" s="37"/>
      <c r="AA104" s="37"/>
      <c r="AB104" s="37"/>
      <c r="AC104" s="37"/>
      <c r="AD104" s="37"/>
      <c r="AE104" s="45"/>
    </row>
    <row r="105" spans="1:31" x14ac:dyDescent="0.35">
      <c r="A105" s="37" t="s">
        <v>102</v>
      </c>
      <c r="B105" s="37" t="s">
        <v>359</v>
      </c>
      <c r="C105" s="37">
        <v>2</v>
      </c>
      <c r="D105" s="37" t="s">
        <v>237</v>
      </c>
      <c r="E105" s="37">
        <v>1</v>
      </c>
      <c r="F105" s="37">
        <v>3406</v>
      </c>
      <c r="G105" s="37">
        <v>35</v>
      </c>
      <c r="H105" s="37">
        <v>8.1</v>
      </c>
      <c r="I105" s="37">
        <v>27.3</v>
      </c>
      <c r="J105" s="37"/>
      <c r="K105" s="37">
        <v>5.2585100000000002</v>
      </c>
      <c r="L105" s="37">
        <v>5.2580999999999998</v>
      </c>
      <c r="M105" s="37">
        <f t="shared" si="24"/>
        <v>5.258305</v>
      </c>
      <c r="N105" s="57"/>
      <c r="O105" s="57"/>
      <c r="P105" s="57">
        <f t="shared" si="25"/>
        <v>2.8991378028681366E-4</v>
      </c>
      <c r="Q105" s="16">
        <f t="shared" si="23"/>
        <v>2.0500000000023275E-4</v>
      </c>
      <c r="R105" s="57">
        <f>(M2/M99)*M105</f>
        <v>5.2354645767155166</v>
      </c>
      <c r="S105" s="57"/>
      <c r="T105" s="57"/>
      <c r="U105" s="57"/>
      <c r="V105" s="44"/>
      <c r="W105" s="44"/>
      <c r="X105" s="44"/>
      <c r="Y105" s="37"/>
      <c r="Z105" s="37"/>
      <c r="AA105" s="37"/>
      <c r="AB105" s="37"/>
      <c r="AC105" s="37"/>
      <c r="AD105" s="37"/>
      <c r="AE105" s="45"/>
    </row>
    <row r="106" spans="1:31" x14ac:dyDescent="0.35">
      <c r="A106" s="37" t="s">
        <v>102</v>
      </c>
      <c r="B106" s="37" t="s">
        <v>357</v>
      </c>
      <c r="C106" s="37">
        <v>1</v>
      </c>
      <c r="D106" s="37" t="s">
        <v>214</v>
      </c>
      <c r="E106" s="37">
        <v>1</v>
      </c>
      <c r="F106" s="37">
        <v>3406</v>
      </c>
      <c r="G106" s="37">
        <v>35.1</v>
      </c>
      <c r="H106" s="37">
        <v>8.1</v>
      </c>
      <c r="I106" s="37">
        <v>27.4</v>
      </c>
      <c r="J106" s="37"/>
      <c r="K106" s="37">
        <v>4.5850600000000004</v>
      </c>
      <c r="L106" s="37">
        <v>4.5954499999999996</v>
      </c>
      <c r="M106" s="37">
        <f t="shared" si="24"/>
        <v>4.590255</v>
      </c>
      <c r="N106" s="57"/>
      <c r="O106" s="57"/>
      <c r="P106" s="57">
        <f t="shared" si="25"/>
        <v>7.3468394565276863E-3</v>
      </c>
      <c r="Q106" s="16">
        <f t="shared" si="23"/>
        <v>5.1949999999996157E-3</v>
      </c>
      <c r="R106" s="57">
        <f>(M2/M99)*M106</f>
        <v>4.5703163758266747</v>
      </c>
      <c r="S106" s="57"/>
      <c r="T106" s="57"/>
      <c r="U106" s="57"/>
      <c r="V106" s="37"/>
      <c r="W106" s="37"/>
      <c r="X106" s="37"/>
      <c r="Y106" s="37"/>
      <c r="Z106" s="37"/>
      <c r="AA106" s="37"/>
      <c r="AB106" s="37"/>
      <c r="AC106" s="37"/>
      <c r="AD106" s="37"/>
      <c r="AE106" s="45"/>
    </row>
    <row r="107" spans="1:31" x14ac:dyDescent="0.35">
      <c r="A107" s="37" t="s">
        <v>102</v>
      </c>
      <c r="B107" s="37" t="s">
        <v>359</v>
      </c>
      <c r="C107" s="37" t="s">
        <v>95</v>
      </c>
      <c r="D107" s="37" t="s">
        <v>258</v>
      </c>
      <c r="E107" s="37">
        <v>2</v>
      </c>
      <c r="F107" s="37">
        <v>3406</v>
      </c>
      <c r="G107" s="37">
        <v>35.1</v>
      </c>
      <c r="H107" s="37">
        <v>8.09</v>
      </c>
      <c r="I107" s="37">
        <v>27.4</v>
      </c>
      <c r="J107" s="37"/>
      <c r="K107" s="37">
        <v>5.6694500000000003</v>
      </c>
      <c r="L107" s="37">
        <v>5.66798</v>
      </c>
      <c r="M107" s="37">
        <f t="shared" si="24"/>
        <v>5.6687150000000006</v>
      </c>
      <c r="N107" s="57"/>
      <c r="O107" s="57"/>
      <c r="P107" s="57">
        <f t="shared" si="25"/>
        <v>1.0394469683444401E-3</v>
      </c>
      <c r="Q107" s="16">
        <f t="shared" si="23"/>
        <v>7.3500000000015209E-4</v>
      </c>
      <c r="R107" s="57">
        <f>(M2/M99)*M107</f>
        <v>5.644091884741548</v>
      </c>
      <c r="S107" s="57"/>
      <c r="T107" s="57"/>
      <c r="U107" s="57"/>
      <c r="V107" s="44"/>
      <c r="W107" s="37"/>
      <c r="X107" s="37"/>
      <c r="Y107" s="37"/>
      <c r="Z107" s="37"/>
      <c r="AA107" s="37"/>
      <c r="AB107" s="37"/>
      <c r="AC107" s="37"/>
      <c r="AD107" s="37"/>
      <c r="AE107" s="45"/>
    </row>
    <row r="109" spans="1:31" x14ac:dyDescent="0.35">
      <c r="Q109" s="16" t="s">
        <v>107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8"/>
  <sheetViews>
    <sheetView tabSelected="1" topLeftCell="A69" workbookViewId="0">
      <selection activeCell="K77" sqref="K77"/>
    </sheetView>
  </sheetViews>
  <sheetFormatPr defaultColWidth="8.90625" defaultRowHeight="14.5" x14ac:dyDescent="0.35"/>
  <cols>
    <col min="1" max="2" width="8.90625" style="37"/>
    <col min="3" max="3" width="11" style="37" customWidth="1"/>
    <col min="4" max="4" width="17.6328125" style="37" customWidth="1"/>
    <col min="5" max="5" width="13.453125" style="37" customWidth="1"/>
    <col min="6" max="6" width="12.54296875" style="37" customWidth="1"/>
    <col min="7" max="16384" width="8.90625" style="37"/>
  </cols>
  <sheetData>
    <row r="1" spans="1:6" x14ac:dyDescent="0.35">
      <c r="A1" s="37" t="s">
        <v>354</v>
      </c>
      <c r="B1" s="37" t="s">
        <v>356</v>
      </c>
      <c r="C1" s="37" t="s">
        <v>360</v>
      </c>
      <c r="D1" s="57" t="s">
        <v>290</v>
      </c>
      <c r="E1" s="37" t="s">
        <v>385</v>
      </c>
      <c r="F1" s="37" t="s">
        <v>388</v>
      </c>
    </row>
    <row r="2" spans="1:6" x14ac:dyDescent="0.35">
      <c r="A2" s="37" t="s">
        <v>355</v>
      </c>
      <c r="B2" s="37" t="s">
        <v>358</v>
      </c>
      <c r="C2" s="37">
        <v>1</v>
      </c>
      <c r="D2" s="37" t="s">
        <v>233</v>
      </c>
      <c r="E2" s="68">
        <v>6.2697099999999999</v>
      </c>
      <c r="F2" s="37">
        <f>(E3-E2)*100</f>
        <v>24.362241433758935</v>
      </c>
    </row>
    <row r="3" spans="1:6" x14ac:dyDescent="0.35">
      <c r="A3" s="37" t="s">
        <v>102</v>
      </c>
      <c r="B3" s="37" t="s">
        <v>358</v>
      </c>
      <c r="C3" s="37">
        <v>1</v>
      </c>
      <c r="D3" s="37" t="s">
        <v>233</v>
      </c>
      <c r="E3" s="68">
        <v>6.5133324143375892</v>
      </c>
    </row>
    <row r="4" spans="1:6" x14ac:dyDescent="0.35">
      <c r="A4" s="37" t="s">
        <v>355</v>
      </c>
      <c r="B4" s="37" t="s">
        <v>358</v>
      </c>
      <c r="C4" s="37">
        <v>1</v>
      </c>
      <c r="D4" s="37" t="s">
        <v>226</v>
      </c>
      <c r="E4" s="68">
        <v>5.0096799999999995</v>
      </c>
      <c r="F4" s="37">
        <f>(E5-E4)*100</f>
        <v>24.648642766388207</v>
      </c>
    </row>
    <row r="5" spans="1:6" x14ac:dyDescent="0.35">
      <c r="A5" s="37" t="s">
        <v>102</v>
      </c>
      <c r="B5" s="37" t="s">
        <v>358</v>
      </c>
      <c r="C5" s="37">
        <v>1</v>
      </c>
      <c r="D5" s="37" t="s">
        <v>226</v>
      </c>
      <c r="E5" s="68">
        <v>5.2561664276638815</v>
      </c>
    </row>
    <row r="6" spans="1:6" x14ac:dyDescent="0.35">
      <c r="A6" s="37" t="s">
        <v>355</v>
      </c>
      <c r="B6" s="37" t="s">
        <v>358</v>
      </c>
      <c r="C6" s="37">
        <v>1</v>
      </c>
      <c r="D6" s="37" t="s">
        <v>216</v>
      </c>
      <c r="E6" s="68">
        <v>7.2701750000000001</v>
      </c>
      <c r="F6" s="37">
        <f t="shared" ref="F6" si="0">(E7-E6)*100</f>
        <v>39.889265369556966</v>
      </c>
    </row>
    <row r="7" spans="1:6" x14ac:dyDescent="0.35">
      <c r="A7" s="37" t="s">
        <v>102</v>
      </c>
      <c r="B7" s="37" t="s">
        <v>358</v>
      </c>
      <c r="C7" s="37">
        <v>1</v>
      </c>
      <c r="D7" s="37" t="s">
        <v>216</v>
      </c>
      <c r="E7" s="68">
        <v>7.6690676536955698</v>
      </c>
    </row>
    <row r="8" spans="1:6" x14ac:dyDescent="0.35">
      <c r="A8" s="37" t="s">
        <v>355</v>
      </c>
      <c r="B8" s="37" t="s">
        <v>358</v>
      </c>
      <c r="C8" s="37">
        <v>1</v>
      </c>
      <c r="D8" s="37" t="s">
        <v>227</v>
      </c>
      <c r="E8" s="68">
        <v>4.1387350000000005</v>
      </c>
      <c r="F8" s="37">
        <f t="shared" ref="F8" si="1">(E9-E8)*100</f>
        <v>39.214320939515268</v>
      </c>
    </row>
    <row r="9" spans="1:6" x14ac:dyDescent="0.35">
      <c r="A9" s="37" t="s">
        <v>102</v>
      </c>
      <c r="B9" s="37" t="s">
        <v>358</v>
      </c>
      <c r="C9" s="37">
        <v>1</v>
      </c>
      <c r="D9" s="37" t="s">
        <v>227</v>
      </c>
      <c r="E9" s="68">
        <v>4.5308782093951532</v>
      </c>
    </row>
    <row r="10" spans="1:6" x14ac:dyDescent="0.35">
      <c r="A10" s="37" t="s">
        <v>355</v>
      </c>
      <c r="B10" s="37" t="s">
        <v>358</v>
      </c>
      <c r="C10" s="37">
        <v>2</v>
      </c>
      <c r="D10" s="37" t="s">
        <v>252</v>
      </c>
      <c r="E10" s="68">
        <v>8.9236883481911313</v>
      </c>
      <c r="F10" s="37">
        <f t="shared" ref="F10" si="2">(E11-E10)*100</f>
        <v>29.428837292283916</v>
      </c>
    </row>
    <row r="11" spans="1:6" x14ac:dyDescent="0.35">
      <c r="A11" s="37" t="s">
        <v>102</v>
      </c>
      <c r="B11" s="37" t="s">
        <v>358</v>
      </c>
      <c r="C11" s="37">
        <v>2</v>
      </c>
      <c r="D11" s="37" t="s">
        <v>252</v>
      </c>
      <c r="E11" s="68">
        <v>9.2179767211139705</v>
      </c>
    </row>
    <row r="12" spans="1:6" x14ac:dyDescent="0.35">
      <c r="A12" s="37" t="s">
        <v>355</v>
      </c>
      <c r="B12" s="37" t="s">
        <v>358</v>
      </c>
      <c r="C12" s="37">
        <v>2</v>
      </c>
      <c r="D12" s="37" t="s">
        <v>247</v>
      </c>
      <c r="E12" s="68">
        <v>8.4562837071520427</v>
      </c>
      <c r="F12" s="37">
        <f t="shared" ref="F12" si="3">(E13-E12)*100</f>
        <v>23.687975713467857</v>
      </c>
    </row>
    <row r="13" spans="1:6" x14ac:dyDescent="0.35">
      <c r="A13" s="37" t="s">
        <v>102</v>
      </c>
      <c r="B13" s="37" t="s">
        <v>358</v>
      </c>
      <c r="C13" s="37">
        <v>2</v>
      </c>
      <c r="D13" s="37" t="s">
        <v>247</v>
      </c>
      <c r="E13" s="68">
        <v>8.6931634642867213</v>
      </c>
    </row>
    <row r="14" spans="1:6" x14ac:dyDescent="0.35">
      <c r="A14" s="37" t="s">
        <v>355</v>
      </c>
      <c r="B14" s="37" t="s">
        <v>358</v>
      </c>
      <c r="C14" s="37">
        <v>2</v>
      </c>
      <c r="D14" s="37" t="s">
        <v>243</v>
      </c>
      <c r="E14" s="68">
        <v>3.009392652877493</v>
      </c>
      <c r="F14" s="37">
        <f t="shared" ref="F14" si="4">(E15-E14)*100</f>
        <v>17.145266557345273</v>
      </c>
    </row>
    <row r="15" spans="1:6" x14ac:dyDescent="0.35">
      <c r="A15" s="37" t="s">
        <v>102</v>
      </c>
      <c r="B15" s="37" t="s">
        <v>358</v>
      </c>
      <c r="C15" s="37">
        <v>2</v>
      </c>
      <c r="D15" s="37" t="s">
        <v>243</v>
      </c>
      <c r="E15" s="68">
        <v>3.1808453184509458</v>
      </c>
    </row>
    <row r="16" spans="1:6" x14ac:dyDescent="0.35">
      <c r="A16" s="37" t="s">
        <v>355</v>
      </c>
      <c r="B16" s="37" t="s">
        <v>358</v>
      </c>
      <c r="C16" s="37">
        <v>2</v>
      </c>
      <c r="D16" s="37" t="s">
        <v>248</v>
      </c>
      <c r="E16" s="68">
        <v>8.7286796883069027</v>
      </c>
      <c r="F16" s="37">
        <f t="shared" ref="F16" si="5">(E17-E16)*100</f>
        <v>55.899746694460717</v>
      </c>
    </row>
    <row r="17" spans="1:6" x14ac:dyDescent="0.35">
      <c r="A17" s="37" t="s">
        <v>102</v>
      </c>
      <c r="B17" s="37" t="s">
        <v>358</v>
      </c>
      <c r="C17" s="37">
        <v>2</v>
      </c>
      <c r="D17" s="37" t="s">
        <v>248</v>
      </c>
      <c r="E17" s="68">
        <v>9.2876771552515098</v>
      </c>
    </row>
    <row r="18" spans="1:6" x14ac:dyDescent="0.35">
      <c r="A18" s="37" t="s">
        <v>355</v>
      </c>
      <c r="B18" s="37" t="s">
        <v>358</v>
      </c>
      <c r="C18" s="37">
        <v>3</v>
      </c>
      <c r="D18" s="37" t="s">
        <v>274</v>
      </c>
      <c r="E18" s="68">
        <v>6.6189691823478061</v>
      </c>
      <c r="F18" s="37">
        <f t="shared" ref="F18" si="6">(E19-E18)*100</f>
        <v>21.802359629700785</v>
      </c>
    </row>
    <row r="19" spans="1:6" x14ac:dyDescent="0.35">
      <c r="A19" s="37" t="s">
        <v>102</v>
      </c>
      <c r="B19" s="37" t="s">
        <v>358</v>
      </c>
      <c r="C19" s="37">
        <v>3</v>
      </c>
      <c r="D19" s="37" t="s">
        <v>274</v>
      </c>
      <c r="E19" s="68">
        <v>6.8369927786448139</v>
      </c>
    </row>
    <row r="20" spans="1:6" x14ac:dyDescent="0.35">
      <c r="A20" s="37" t="s">
        <v>355</v>
      </c>
      <c r="B20" s="37" t="s">
        <v>358</v>
      </c>
      <c r="C20" s="37">
        <v>3</v>
      </c>
      <c r="D20" s="37" t="s">
        <v>272</v>
      </c>
      <c r="E20" s="68">
        <v>5.4258891000625162</v>
      </c>
      <c r="F20" s="37">
        <f t="shared" ref="F20" si="7">(E21-E20)*100</f>
        <v>21.734154196700484</v>
      </c>
    </row>
    <row r="21" spans="1:6" x14ac:dyDescent="0.35">
      <c r="A21" s="37" t="s">
        <v>102</v>
      </c>
      <c r="B21" s="37" t="s">
        <v>358</v>
      </c>
      <c r="C21" s="37">
        <v>3</v>
      </c>
      <c r="D21" s="37" t="s">
        <v>272</v>
      </c>
      <c r="E21" s="68">
        <v>5.6432306420295211</v>
      </c>
    </row>
    <row r="22" spans="1:6" x14ac:dyDescent="0.35">
      <c r="A22" s="37" t="s">
        <v>355</v>
      </c>
      <c r="B22" s="37" t="s">
        <v>358</v>
      </c>
      <c r="C22" s="37">
        <v>3</v>
      </c>
      <c r="D22" s="37" t="s">
        <v>278</v>
      </c>
      <c r="E22" s="68">
        <v>4.5797437536881942</v>
      </c>
      <c r="F22" s="37">
        <f t="shared" ref="F22" si="8">(E23-E22)*100</f>
        <v>29.242807761581702</v>
      </c>
    </row>
    <row r="23" spans="1:6" x14ac:dyDescent="0.35">
      <c r="A23" s="37" t="s">
        <v>102</v>
      </c>
      <c r="B23" s="37" t="s">
        <v>358</v>
      </c>
      <c r="C23" s="37">
        <v>3</v>
      </c>
      <c r="D23" s="37" t="s">
        <v>278</v>
      </c>
      <c r="E23" s="68">
        <v>4.8721718313040112</v>
      </c>
    </row>
    <row r="24" spans="1:6" x14ac:dyDescent="0.35">
      <c r="A24" s="37" t="s">
        <v>355</v>
      </c>
      <c r="B24" s="37" t="s">
        <v>358</v>
      </c>
      <c r="C24" s="37">
        <v>3</v>
      </c>
      <c r="D24" s="37" t="s">
        <v>280</v>
      </c>
      <c r="E24" s="68">
        <v>3.0409344694372948</v>
      </c>
      <c r="F24" s="37">
        <f t="shared" ref="F24" si="9">(E25-E24)*100</f>
        <v>17.081099543699096</v>
      </c>
    </row>
    <row r="25" spans="1:6" x14ac:dyDescent="0.35">
      <c r="A25" s="37" t="s">
        <v>102</v>
      </c>
      <c r="B25" s="37" t="s">
        <v>358</v>
      </c>
      <c r="C25" s="37">
        <v>3</v>
      </c>
      <c r="D25" s="37" t="s">
        <v>280</v>
      </c>
      <c r="E25" s="68">
        <v>3.2117454648742858</v>
      </c>
    </row>
    <row r="26" spans="1:6" x14ac:dyDescent="0.35">
      <c r="A26" s="37" t="s">
        <v>355</v>
      </c>
      <c r="B26" s="37" t="s">
        <v>358</v>
      </c>
      <c r="C26" s="37" t="s">
        <v>95</v>
      </c>
      <c r="D26" s="37" t="s">
        <v>266</v>
      </c>
      <c r="E26" s="68">
        <v>8.199412797538999</v>
      </c>
      <c r="F26" s="37">
        <f t="shared" ref="F26" si="10">(E27-E26)*100</f>
        <v>51.524730459384038</v>
      </c>
    </row>
    <row r="27" spans="1:6" x14ac:dyDescent="0.35">
      <c r="A27" s="37" t="s">
        <v>102</v>
      </c>
      <c r="B27" s="37" t="s">
        <v>358</v>
      </c>
      <c r="C27" s="37" t="s">
        <v>95</v>
      </c>
      <c r="D27" s="37" t="s">
        <v>266</v>
      </c>
      <c r="E27" s="68">
        <v>8.7146601021328394</v>
      </c>
    </row>
    <row r="28" spans="1:6" x14ac:dyDescent="0.35">
      <c r="A28" s="37" t="s">
        <v>355</v>
      </c>
      <c r="B28" s="37" t="s">
        <v>358</v>
      </c>
      <c r="C28" s="37" t="s">
        <v>95</v>
      </c>
      <c r="D28" s="37" t="s">
        <v>263</v>
      </c>
      <c r="E28" s="68">
        <v>5.0763565851667014</v>
      </c>
      <c r="F28" s="37">
        <f t="shared" ref="F28" si="11">(E29-E28)*100</f>
        <v>18.047918812654995</v>
      </c>
    </row>
    <row r="29" spans="1:6" x14ac:dyDescent="0.35">
      <c r="A29" s="37" t="s">
        <v>102</v>
      </c>
      <c r="B29" s="37" t="s">
        <v>358</v>
      </c>
      <c r="C29" s="37" t="s">
        <v>95</v>
      </c>
      <c r="D29" s="37" t="s">
        <v>263</v>
      </c>
      <c r="E29" s="68">
        <v>5.2568357732932514</v>
      </c>
    </row>
    <row r="30" spans="1:6" x14ac:dyDescent="0.35">
      <c r="A30" s="37" t="s">
        <v>355</v>
      </c>
      <c r="B30" s="37" t="s">
        <v>358</v>
      </c>
      <c r="C30" s="37" t="s">
        <v>95</v>
      </c>
      <c r="D30" s="37" t="s">
        <v>260</v>
      </c>
      <c r="E30" s="68">
        <v>5.6525378710240668</v>
      </c>
      <c r="F30" s="37">
        <f t="shared" ref="F30" si="12">(E31-E30)*100</f>
        <v>47.576039611857993</v>
      </c>
    </row>
    <row r="31" spans="1:6" x14ac:dyDescent="0.35">
      <c r="A31" s="37" t="s">
        <v>102</v>
      </c>
      <c r="B31" s="37" t="s">
        <v>358</v>
      </c>
      <c r="C31" s="37" t="s">
        <v>95</v>
      </c>
      <c r="D31" s="37" t="s">
        <v>260</v>
      </c>
      <c r="E31" s="68">
        <v>6.1282982671426467</v>
      </c>
    </row>
    <row r="32" spans="1:6" x14ac:dyDescent="0.35">
      <c r="A32" s="37" t="s">
        <v>355</v>
      </c>
      <c r="B32" s="37" t="s">
        <v>358</v>
      </c>
      <c r="C32" s="37" t="s">
        <v>95</v>
      </c>
      <c r="D32" s="37" t="s">
        <v>264</v>
      </c>
      <c r="E32" s="68">
        <v>3.2216529598064065</v>
      </c>
      <c r="F32" s="37">
        <f t="shared" ref="F32" si="13">(E33-E32)*100</f>
        <v>13.756797375512209</v>
      </c>
    </row>
    <row r="33" spans="1:6" x14ac:dyDescent="0.35">
      <c r="A33" s="37" t="s">
        <v>102</v>
      </c>
      <c r="B33" s="37" t="s">
        <v>358</v>
      </c>
      <c r="C33" s="37" t="s">
        <v>95</v>
      </c>
      <c r="D33" s="37" t="s">
        <v>264</v>
      </c>
      <c r="E33" s="68">
        <v>3.3592209335615286</v>
      </c>
    </row>
    <row r="34" spans="1:6" x14ac:dyDescent="0.35">
      <c r="A34" s="37" t="s">
        <v>355</v>
      </c>
      <c r="B34" s="37" t="s">
        <v>359</v>
      </c>
      <c r="C34" s="37">
        <v>1</v>
      </c>
      <c r="D34" s="37" t="s">
        <v>236</v>
      </c>
      <c r="E34" s="68">
        <v>5.9822249999999997</v>
      </c>
      <c r="F34" s="37">
        <f t="shared" ref="F34" si="14">(E35-E34)*100</f>
        <v>11.909590516920954</v>
      </c>
    </row>
    <row r="35" spans="1:6" x14ac:dyDescent="0.35">
      <c r="A35" s="37" t="s">
        <v>102</v>
      </c>
      <c r="B35" s="37" t="s">
        <v>359</v>
      </c>
      <c r="C35" s="37">
        <v>1</v>
      </c>
      <c r="D35" s="37" t="s">
        <v>236</v>
      </c>
      <c r="E35" s="68">
        <v>6.1013209051692092</v>
      </c>
    </row>
    <row r="36" spans="1:6" x14ac:dyDescent="0.35">
      <c r="A36" s="37" t="s">
        <v>355</v>
      </c>
      <c r="B36" s="37" t="s">
        <v>359</v>
      </c>
      <c r="C36" s="37">
        <v>1</v>
      </c>
      <c r="D36" s="37" t="s">
        <v>219</v>
      </c>
      <c r="E36" s="68">
        <v>5.5830599999999997</v>
      </c>
      <c r="F36" s="37">
        <f t="shared" ref="F36" si="15">(E37-E36)*100</f>
        <v>18.175129562226378</v>
      </c>
    </row>
    <row r="37" spans="1:6" x14ac:dyDescent="0.35">
      <c r="A37" s="37" t="s">
        <v>102</v>
      </c>
      <c r="B37" s="37" t="s">
        <v>359</v>
      </c>
      <c r="C37" s="37">
        <v>1</v>
      </c>
      <c r="D37" s="37" t="s">
        <v>219</v>
      </c>
      <c r="E37" s="68">
        <v>5.7648112956222635</v>
      </c>
    </row>
    <row r="38" spans="1:6" x14ac:dyDescent="0.35">
      <c r="A38" s="37" t="s">
        <v>355</v>
      </c>
      <c r="B38" s="37" t="s">
        <v>359</v>
      </c>
      <c r="C38" s="37">
        <v>1</v>
      </c>
      <c r="D38" s="37" t="s">
        <v>221</v>
      </c>
      <c r="E38" s="68">
        <v>6.8592899999999997</v>
      </c>
      <c r="F38" s="37">
        <f t="shared" ref="F38" si="16">(E39-E38)*100</f>
        <v>28.884342294775944</v>
      </c>
    </row>
    <row r="39" spans="1:6" x14ac:dyDescent="0.35">
      <c r="A39" s="37" t="s">
        <v>102</v>
      </c>
      <c r="B39" s="37" t="s">
        <v>359</v>
      </c>
      <c r="C39" s="37">
        <v>1</v>
      </c>
      <c r="D39" s="37" t="s">
        <v>221</v>
      </c>
      <c r="E39" s="68">
        <v>7.1481334229477591</v>
      </c>
    </row>
    <row r="40" spans="1:6" x14ac:dyDescent="0.35">
      <c r="A40" s="37" t="s">
        <v>355</v>
      </c>
      <c r="B40" s="37" t="s">
        <v>359</v>
      </c>
      <c r="C40" s="37">
        <v>1</v>
      </c>
      <c r="D40" s="37" t="s">
        <v>223</v>
      </c>
      <c r="E40" s="68">
        <v>4.2880950000000002</v>
      </c>
      <c r="F40" s="37">
        <f t="shared" ref="F40" si="17">(E41-E40)*100</f>
        <v>19.319896421822769</v>
      </c>
    </row>
    <row r="41" spans="1:6" x14ac:dyDescent="0.35">
      <c r="A41" s="37" t="s">
        <v>102</v>
      </c>
      <c r="B41" s="37" t="s">
        <v>359</v>
      </c>
      <c r="C41" s="37">
        <v>1</v>
      </c>
      <c r="D41" s="37" t="s">
        <v>223</v>
      </c>
      <c r="E41" s="68">
        <v>4.4812939642182279</v>
      </c>
    </row>
    <row r="42" spans="1:6" x14ac:dyDescent="0.35">
      <c r="A42" s="37" t="s">
        <v>355</v>
      </c>
      <c r="B42" s="37" t="s">
        <v>359</v>
      </c>
      <c r="C42" s="37">
        <v>2</v>
      </c>
      <c r="D42" s="37" t="s">
        <v>246</v>
      </c>
      <c r="E42" s="68">
        <v>6.9933292999224355</v>
      </c>
      <c r="F42" s="37">
        <f t="shared" ref="F42" si="18">(E43-E42)*100</f>
        <v>9.6856938186025587</v>
      </c>
    </row>
    <row r="43" spans="1:6" x14ac:dyDescent="0.35">
      <c r="A43" s="37" t="s">
        <v>102</v>
      </c>
      <c r="B43" s="37" t="s">
        <v>359</v>
      </c>
      <c r="C43" s="37">
        <v>2</v>
      </c>
      <c r="D43" s="37" t="s">
        <v>246</v>
      </c>
      <c r="E43" s="68">
        <v>7.090186238108461</v>
      </c>
    </row>
    <row r="44" spans="1:6" x14ac:dyDescent="0.35">
      <c r="A44" s="37" t="s">
        <v>355</v>
      </c>
      <c r="B44" s="37" t="s">
        <v>359</v>
      </c>
      <c r="C44" s="37">
        <v>2</v>
      </c>
      <c r="D44" s="37" t="s">
        <v>240</v>
      </c>
      <c r="E44" s="68">
        <v>6.4296635990229403</v>
      </c>
      <c r="F44" s="37">
        <f t="shared" ref="F44" si="19">(E45-E44)*100</f>
        <v>13.014534408458545</v>
      </c>
    </row>
    <row r="45" spans="1:6" x14ac:dyDescent="0.35">
      <c r="A45" s="37" t="s">
        <v>102</v>
      </c>
      <c r="B45" s="37" t="s">
        <v>359</v>
      </c>
      <c r="C45" s="37">
        <v>2</v>
      </c>
      <c r="D45" s="37" t="s">
        <v>240</v>
      </c>
      <c r="E45" s="68">
        <v>6.5598089431075257</v>
      </c>
    </row>
    <row r="46" spans="1:6" x14ac:dyDescent="0.35">
      <c r="A46" s="37" t="s">
        <v>355</v>
      </c>
      <c r="B46" s="37" t="s">
        <v>359</v>
      </c>
      <c r="C46" s="37">
        <v>2</v>
      </c>
      <c r="D46" s="37" t="s">
        <v>237</v>
      </c>
      <c r="E46" s="68">
        <v>5.1794731464990589</v>
      </c>
      <c r="F46" s="37">
        <f t="shared" ref="F46" si="20">(E47-E46)*100</f>
        <v>5.5991430216457694</v>
      </c>
    </row>
    <row r="47" spans="1:6" x14ac:dyDescent="0.35">
      <c r="A47" s="37" t="s">
        <v>102</v>
      </c>
      <c r="B47" s="37" t="s">
        <v>359</v>
      </c>
      <c r="C47" s="37">
        <v>2</v>
      </c>
      <c r="D47" s="37" t="s">
        <v>237</v>
      </c>
      <c r="E47" s="68">
        <v>5.2354645767155166</v>
      </c>
    </row>
    <row r="48" spans="1:6" x14ac:dyDescent="0.35">
      <c r="A48" s="37" t="s">
        <v>355</v>
      </c>
      <c r="B48" s="37" t="s">
        <v>359</v>
      </c>
      <c r="C48" s="37">
        <v>2</v>
      </c>
      <c r="D48" s="37" t="s">
        <v>241</v>
      </c>
      <c r="E48" s="68">
        <v>5.0005570949415103</v>
      </c>
      <c r="F48" s="37">
        <f t="shared" ref="F48" si="21">(E49-E48)*100</f>
        <v>16.580172482789202</v>
      </c>
    </row>
    <row r="49" spans="1:6" x14ac:dyDescent="0.35">
      <c r="A49" s="37" t="s">
        <v>102</v>
      </c>
      <c r="B49" s="37" t="s">
        <v>359</v>
      </c>
      <c r="C49" s="37">
        <v>2</v>
      </c>
      <c r="D49" s="37" t="s">
        <v>241</v>
      </c>
      <c r="E49" s="68">
        <v>5.1663588197694024</v>
      </c>
    </row>
    <row r="50" spans="1:6" x14ac:dyDescent="0.35">
      <c r="A50" s="37" t="s">
        <v>355</v>
      </c>
      <c r="B50" s="37" t="s">
        <v>359</v>
      </c>
      <c r="C50" s="37">
        <v>3</v>
      </c>
      <c r="D50" s="37" t="s">
        <v>273</v>
      </c>
      <c r="E50" s="68">
        <v>4.9657636934639227</v>
      </c>
      <c r="F50" s="37">
        <f t="shared" ref="F50" si="22">(E51-E50)*100</f>
        <v>12.293616421556397</v>
      </c>
    </row>
    <row r="51" spans="1:6" x14ac:dyDescent="0.35">
      <c r="A51" s="37" t="s">
        <v>102</v>
      </c>
      <c r="B51" s="37" t="s">
        <v>359</v>
      </c>
      <c r="C51" s="37">
        <v>3</v>
      </c>
      <c r="D51" s="37" t="s">
        <v>273</v>
      </c>
      <c r="E51" s="68">
        <v>5.0886998576794866</v>
      </c>
    </row>
    <row r="52" spans="1:6" x14ac:dyDescent="0.35">
      <c r="A52" s="37" t="s">
        <v>355</v>
      </c>
      <c r="B52" s="37" t="s">
        <v>359</v>
      </c>
      <c r="C52" s="37">
        <v>3</v>
      </c>
      <c r="D52" s="37" t="s">
        <v>277</v>
      </c>
      <c r="E52" s="68">
        <v>5.4287036731167593</v>
      </c>
      <c r="F52" s="37">
        <f t="shared" ref="F52" si="23">(E53-E52)*100</f>
        <v>18.221593811345116</v>
      </c>
    </row>
    <row r="53" spans="1:6" x14ac:dyDescent="0.35">
      <c r="A53" s="37" t="s">
        <v>102</v>
      </c>
      <c r="B53" s="37" t="s">
        <v>359</v>
      </c>
      <c r="C53" s="37">
        <v>3</v>
      </c>
      <c r="D53" s="37" t="s">
        <v>277</v>
      </c>
      <c r="E53" s="68">
        <v>5.6109196112302104</v>
      </c>
    </row>
    <row r="54" spans="1:6" x14ac:dyDescent="0.35">
      <c r="A54" s="37" t="s">
        <v>355</v>
      </c>
      <c r="B54" s="37" t="s">
        <v>359</v>
      </c>
      <c r="C54" s="37">
        <v>3</v>
      </c>
      <c r="D54" s="37" t="s">
        <v>282</v>
      </c>
      <c r="E54" s="68">
        <v>3.0215064430451752</v>
      </c>
      <c r="F54" s="37">
        <f t="shared" ref="F54" si="24">(E55-E54)*100</f>
        <v>9.3165310698809733</v>
      </c>
    </row>
    <row r="55" spans="1:6" x14ac:dyDescent="0.35">
      <c r="A55" s="37" t="s">
        <v>102</v>
      </c>
      <c r="B55" s="37" t="s">
        <v>359</v>
      </c>
      <c r="C55" s="37">
        <v>3</v>
      </c>
      <c r="D55" s="37" t="s">
        <v>282</v>
      </c>
      <c r="E55" s="68">
        <v>3.114671753743985</v>
      </c>
    </row>
    <row r="56" spans="1:6" x14ac:dyDescent="0.35">
      <c r="A56" s="37" t="s">
        <v>355</v>
      </c>
      <c r="B56" s="37" t="s">
        <v>359</v>
      </c>
      <c r="C56" s="37">
        <v>3</v>
      </c>
      <c r="D56" s="37" t="s">
        <v>284</v>
      </c>
      <c r="E56" s="68">
        <v>4.6061110725839605</v>
      </c>
      <c r="F56" s="37">
        <f t="shared" ref="F56" si="25">(E57-E56)*100</f>
        <v>24.232995770084198</v>
      </c>
    </row>
    <row r="57" spans="1:6" x14ac:dyDescent="0.35">
      <c r="A57" s="37" t="s">
        <v>102</v>
      </c>
      <c r="B57" s="37" t="s">
        <v>359</v>
      </c>
      <c r="C57" s="37">
        <v>3</v>
      </c>
      <c r="D57" s="37" t="s">
        <v>284</v>
      </c>
      <c r="E57" s="68">
        <v>4.8484410302848024</v>
      </c>
    </row>
    <row r="58" spans="1:6" x14ac:dyDescent="0.35">
      <c r="A58" s="37" t="s">
        <v>355</v>
      </c>
      <c r="B58" s="37" t="s">
        <v>359</v>
      </c>
      <c r="C58" s="37" t="s">
        <v>95</v>
      </c>
      <c r="D58" s="37" t="s">
        <v>267</v>
      </c>
      <c r="E58" s="68">
        <v>8.5873988254134996</v>
      </c>
      <c r="F58" s="37">
        <f t="shared" ref="F58" si="26">(E59-E58)*100</f>
        <v>27.112450446287895</v>
      </c>
    </row>
    <row r="59" spans="1:6" x14ac:dyDescent="0.35">
      <c r="A59" s="37" t="s">
        <v>102</v>
      </c>
      <c r="B59" s="37" t="s">
        <v>359</v>
      </c>
      <c r="C59" s="37" t="s">
        <v>95</v>
      </c>
      <c r="D59" s="37" t="s">
        <v>267</v>
      </c>
      <c r="E59" s="68">
        <v>8.8585233298763786</v>
      </c>
    </row>
    <row r="60" spans="1:6" x14ac:dyDescent="0.35">
      <c r="A60" s="37" t="s">
        <v>355</v>
      </c>
      <c r="B60" s="37" t="s">
        <v>359</v>
      </c>
      <c r="C60" s="37" t="s">
        <v>95</v>
      </c>
      <c r="D60" s="37" t="s">
        <v>262</v>
      </c>
      <c r="E60" s="68">
        <v>6.5548441756089089</v>
      </c>
      <c r="F60" s="37">
        <f t="shared" ref="F60" si="27">(E61-E60)*100</f>
        <v>23.47061474056078</v>
      </c>
    </row>
    <row r="61" spans="1:6" x14ac:dyDescent="0.35">
      <c r="A61" s="37" t="s">
        <v>102</v>
      </c>
      <c r="B61" s="37" t="s">
        <v>359</v>
      </c>
      <c r="C61" s="37" t="s">
        <v>95</v>
      </c>
      <c r="D61" s="37" t="s">
        <v>262</v>
      </c>
      <c r="E61" s="68">
        <v>6.7895503230145167</v>
      </c>
    </row>
    <row r="62" spans="1:6" x14ac:dyDescent="0.35">
      <c r="A62" s="37" t="s">
        <v>355</v>
      </c>
      <c r="B62" s="37" t="s">
        <v>359</v>
      </c>
      <c r="C62" s="37" t="s">
        <v>95</v>
      </c>
      <c r="D62" s="37" t="s">
        <v>256</v>
      </c>
      <c r="E62" s="68">
        <v>4.2175957648996354</v>
      </c>
      <c r="F62" s="37">
        <f t="shared" ref="F62" si="28">(E63-E62)*100</f>
        <v>15.86671952347487</v>
      </c>
    </row>
    <row r="63" spans="1:6" x14ac:dyDescent="0.35">
      <c r="A63" s="37" t="s">
        <v>102</v>
      </c>
      <c r="B63" s="37" t="s">
        <v>359</v>
      </c>
      <c r="C63" s="37" t="s">
        <v>95</v>
      </c>
      <c r="D63" s="37" t="s">
        <v>256</v>
      </c>
      <c r="E63" s="68">
        <v>4.3762629601343841</v>
      </c>
    </row>
    <row r="64" spans="1:6" x14ac:dyDescent="0.35">
      <c r="A64" s="37" t="s">
        <v>355</v>
      </c>
      <c r="B64" s="37" t="s">
        <v>359</v>
      </c>
      <c r="C64" s="37" t="s">
        <v>95</v>
      </c>
      <c r="D64" s="37" t="s">
        <v>258</v>
      </c>
      <c r="E64" s="68">
        <v>5.4978728852245293</v>
      </c>
      <c r="F64" s="37">
        <f t="shared" ref="F64" si="29">(E65-E64)*100</f>
        <v>14.621899951701867</v>
      </c>
    </row>
    <row r="65" spans="1:6" x14ac:dyDescent="0.35">
      <c r="A65" s="37" t="s">
        <v>102</v>
      </c>
      <c r="B65" s="37" t="s">
        <v>359</v>
      </c>
      <c r="C65" s="37" t="s">
        <v>95</v>
      </c>
      <c r="D65" s="37" t="s">
        <v>258</v>
      </c>
      <c r="E65" s="68">
        <v>5.644091884741548</v>
      </c>
    </row>
    <row r="66" spans="1:6" x14ac:dyDescent="0.35">
      <c r="A66" s="37" t="s">
        <v>355</v>
      </c>
      <c r="B66" s="37" t="s">
        <v>357</v>
      </c>
      <c r="C66" s="37">
        <v>1</v>
      </c>
      <c r="D66" s="37" t="s">
        <v>230</v>
      </c>
      <c r="E66" s="68">
        <v>4.2952549999999992</v>
      </c>
      <c r="F66" s="37">
        <f t="shared" ref="F66" si="30">(E67-E66)*100</f>
        <v>16.293185037490776</v>
      </c>
    </row>
    <row r="67" spans="1:6" x14ac:dyDescent="0.35">
      <c r="A67" s="37" t="s">
        <v>102</v>
      </c>
      <c r="B67" s="37" t="s">
        <v>357</v>
      </c>
      <c r="C67" s="37">
        <v>1</v>
      </c>
      <c r="D67" s="37" t="s">
        <v>230</v>
      </c>
      <c r="E67" s="68">
        <v>4.4581868503749069</v>
      </c>
    </row>
    <row r="68" spans="1:6" x14ac:dyDescent="0.35">
      <c r="A68" s="37" t="s">
        <v>355</v>
      </c>
      <c r="B68" s="37" t="s">
        <v>357</v>
      </c>
      <c r="C68" s="37">
        <v>1</v>
      </c>
      <c r="D68" s="37" t="s">
        <v>214</v>
      </c>
      <c r="E68" s="68">
        <v>4.432315</v>
      </c>
      <c r="F68" s="37">
        <f t="shared" ref="F68" si="31">(E69-E68)*100</f>
        <v>13.800137582667471</v>
      </c>
    </row>
    <row r="69" spans="1:6" x14ac:dyDescent="0.35">
      <c r="A69" s="37" t="s">
        <v>102</v>
      </c>
      <c r="B69" s="37" t="s">
        <v>357</v>
      </c>
      <c r="C69" s="37">
        <v>1</v>
      </c>
      <c r="D69" s="37" t="s">
        <v>214</v>
      </c>
      <c r="E69" s="68">
        <v>4.5703163758266747</v>
      </c>
    </row>
    <row r="70" spans="1:6" x14ac:dyDescent="0.35">
      <c r="A70" s="37" t="s">
        <v>355</v>
      </c>
      <c r="B70" s="37" t="s">
        <v>357</v>
      </c>
      <c r="C70" s="37">
        <v>1</v>
      </c>
      <c r="D70" s="37" t="s">
        <v>229</v>
      </c>
      <c r="E70" s="68">
        <v>3.06684</v>
      </c>
      <c r="F70" s="37">
        <f t="shared" ref="F70" si="32">(E71-E70)*100</f>
        <v>17.15191611951532</v>
      </c>
    </row>
    <row r="71" spans="1:6" x14ac:dyDescent="0.35">
      <c r="A71" s="37" t="s">
        <v>102</v>
      </c>
      <c r="B71" s="37" t="s">
        <v>357</v>
      </c>
      <c r="C71" s="37">
        <v>1</v>
      </c>
      <c r="D71" s="37" t="s">
        <v>229</v>
      </c>
      <c r="E71" s="68">
        <v>3.2383591611951532</v>
      </c>
    </row>
    <row r="72" spans="1:6" x14ac:dyDescent="0.35">
      <c r="A72" s="37" t="s">
        <v>355</v>
      </c>
      <c r="B72" s="37" t="s">
        <v>357</v>
      </c>
      <c r="C72" s="37">
        <v>1</v>
      </c>
      <c r="D72" s="37" t="s">
        <v>231</v>
      </c>
      <c r="E72" s="68">
        <v>3.0297299999999998</v>
      </c>
      <c r="F72" s="37">
        <f t="shared" ref="F72" si="33">(E73-E72)*100</f>
        <v>15.319830383156097</v>
      </c>
    </row>
    <row r="73" spans="1:6" x14ac:dyDescent="0.35">
      <c r="A73" s="37" t="s">
        <v>102</v>
      </c>
      <c r="B73" s="37" t="s">
        <v>357</v>
      </c>
      <c r="C73" s="37">
        <v>1</v>
      </c>
      <c r="D73" s="37" t="s">
        <v>231</v>
      </c>
      <c r="E73" s="68">
        <v>3.1829283038315608</v>
      </c>
    </row>
    <row r="74" spans="1:6" x14ac:dyDescent="0.35">
      <c r="A74" s="37" t="s">
        <v>355</v>
      </c>
      <c r="B74" s="37" t="s">
        <v>357</v>
      </c>
      <c r="C74" s="37">
        <v>2</v>
      </c>
      <c r="D74" s="37" t="s">
        <v>239</v>
      </c>
      <c r="E74" s="68">
        <v>4.9056092078983298</v>
      </c>
      <c r="F74" s="37">
        <f t="shared" ref="F74" si="34">(E75-E74)*100</f>
        <v>17.315897804421176</v>
      </c>
    </row>
    <row r="75" spans="1:6" x14ac:dyDescent="0.35">
      <c r="A75" s="37" t="s">
        <v>102</v>
      </c>
      <c r="B75" s="37" t="s">
        <v>357</v>
      </c>
      <c r="C75" s="37">
        <v>2</v>
      </c>
      <c r="D75" s="37" t="s">
        <v>239</v>
      </c>
      <c r="E75" s="68">
        <v>5.0787681859425415</v>
      </c>
    </row>
    <row r="76" spans="1:6" x14ac:dyDescent="0.35">
      <c r="A76" s="37" t="s">
        <v>355</v>
      </c>
      <c r="B76" s="37" t="s">
        <v>357</v>
      </c>
      <c r="C76" s="37">
        <v>2</v>
      </c>
      <c r="D76" s="37" t="s">
        <v>255</v>
      </c>
      <c r="E76" s="68">
        <v>4.9731102851457409</v>
      </c>
      <c r="F76" s="37">
        <f t="shared" ref="F76" si="35">(E77-E76)*100</f>
        <v>16.861542230914317</v>
      </c>
    </row>
    <row r="77" spans="1:6" x14ac:dyDescent="0.35">
      <c r="A77" s="37" t="s">
        <v>102</v>
      </c>
      <c r="B77" s="37" t="s">
        <v>357</v>
      </c>
      <c r="C77" s="37">
        <v>2</v>
      </c>
      <c r="D77" s="37" t="s">
        <v>255</v>
      </c>
      <c r="E77" s="68">
        <v>5.1417257074548841</v>
      </c>
    </row>
    <row r="78" spans="1:6" x14ac:dyDescent="0.35">
      <c r="A78" s="37" t="s">
        <v>355</v>
      </c>
      <c r="B78" s="37" t="s">
        <v>357</v>
      </c>
      <c r="C78" s="37">
        <v>2</v>
      </c>
      <c r="D78" s="37" t="s">
        <v>251</v>
      </c>
      <c r="E78" s="68">
        <v>3.5745662556431554</v>
      </c>
      <c r="F78" s="37">
        <f t="shared" ref="F78" si="36">(E79-E78)*100</f>
        <v>17.098448005973175</v>
      </c>
    </row>
    <row r="79" spans="1:6" x14ac:dyDescent="0.35">
      <c r="A79" s="37" t="s">
        <v>102</v>
      </c>
      <c r="B79" s="37" t="s">
        <v>357</v>
      </c>
      <c r="C79" s="37">
        <v>2</v>
      </c>
      <c r="D79" s="37" t="s">
        <v>251</v>
      </c>
      <c r="E79" s="68">
        <v>3.7455507357028872</v>
      </c>
    </row>
    <row r="80" spans="1:6" x14ac:dyDescent="0.35">
      <c r="A80" s="37" t="s">
        <v>355</v>
      </c>
      <c r="B80" s="37" t="s">
        <v>357</v>
      </c>
      <c r="C80" s="37">
        <v>2</v>
      </c>
      <c r="D80" s="37" t="s">
        <v>244</v>
      </c>
      <c r="E80" s="68">
        <v>4.848224055090836</v>
      </c>
      <c r="F80" s="37">
        <f t="shared" ref="F80" si="37">(E81-E80)*100</f>
        <v>27.964779686595431</v>
      </c>
    </row>
    <row r="81" spans="1:6" x14ac:dyDescent="0.35">
      <c r="A81" s="37" t="s">
        <v>102</v>
      </c>
      <c r="B81" s="37" t="s">
        <v>357</v>
      </c>
      <c r="C81" s="37">
        <v>2</v>
      </c>
      <c r="D81" s="37" t="s">
        <v>244</v>
      </c>
      <c r="E81" s="68">
        <v>5.1278718519567903</v>
      </c>
    </row>
    <row r="82" spans="1:6" x14ac:dyDescent="0.35">
      <c r="A82" s="37" t="s">
        <v>355</v>
      </c>
      <c r="B82" s="37" t="s">
        <v>357</v>
      </c>
      <c r="C82" s="37">
        <v>3</v>
      </c>
      <c r="D82" s="37" t="s">
        <v>281</v>
      </c>
      <c r="E82" s="68">
        <v>4.8336580955427388</v>
      </c>
      <c r="F82" s="37">
        <f t="shared" ref="F82" si="38">(E83-E82)*100</f>
        <v>19.543190371052965</v>
      </c>
    </row>
    <row r="83" spans="1:6" x14ac:dyDescent="0.35">
      <c r="A83" s="37" t="s">
        <v>102</v>
      </c>
      <c r="B83" s="37" t="s">
        <v>357</v>
      </c>
      <c r="C83" s="37">
        <v>3</v>
      </c>
      <c r="D83" s="37" t="s">
        <v>281</v>
      </c>
      <c r="E83" s="68">
        <v>5.0290899992532685</v>
      </c>
    </row>
    <row r="84" spans="1:6" x14ac:dyDescent="0.35">
      <c r="A84" s="37" t="s">
        <v>355</v>
      </c>
      <c r="B84" s="37" t="s">
        <v>357</v>
      </c>
      <c r="C84" s="37">
        <v>3</v>
      </c>
      <c r="D84" s="37" t="s">
        <v>287</v>
      </c>
      <c r="E84" s="68">
        <v>4.4335951797671687</v>
      </c>
      <c r="F84" s="37">
        <f t="shared" ref="F84" si="39">(E85-E84)*100</f>
        <v>15.102784605691522</v>
      </c>
    </row>
    <row r="85" spans="1:6" x14ac:dyDescent="0.35">
      <c r="A85" s="37" t="s">
        <v>102</v>
      </c>
      <c r="B85" s="37" t="s">
        <v>357</v>
      </c>
      <c r="C85" s="37">
        <v>3</v>
      </c>
      <c r="D85" s="37" t="s">
        <v>287</v>
      </c>
      <c r="E85" s="68">
        <v>4.5846230258240839</v>
      </c>
    </row>
    <row r="86" spans="1:6" x14ac:dyDescent="0.35">
      <c r="A86" s="37" t="s">
        <v>355</v>
      </c>
      <c r="B86" s="37" t="s">
        <v>357</v>
      </c>
      <c r="C86" s="37">
        <v>3</v>
      </c>
      <c r="D86" s="37" t="s">
        <v>288</v>
      </c>
      <c r="E86" s="68">
        <v>3.7503862147347555</v>
      </c>
      <c r="F86" s="37">
        <f t="shared" ref="F86" si="40">(E87-E86)*100</f>
        <v>17.731172159850004</v>
      </c>
    </row>
    <row r="87" spans="1:6" x14ac:dyDescent="0.35">
      <c r="A87" s="37" t="s">
        <v>102</v>
      </c>
      <c r="B87" s="37" t="s">
        <v>357</v>
      </c>
      <c r="C87" s="37">
        <v>3</v>
      </c>
      <c r="D87" s="37" t="s">
        <v>288</v>
      </c>
      <c r="E87" s="68">
        <v>3.9276979363332556</v>
      </c>
    </row>
    <row r="88" spans="1:6" x14ac:dyDescent="0.35">
      <c r="A88" s="37" t="s">
        <v>355</v>
      </c>
      <c r="B88" s="37" t="s">
        <v>357</v>
      </c>
      <c r="C88" s="37">
        <v>3</v>
      </c>
      <c r="D88" s="37" t="s">
        <v>275</v>
      </c>
      <c r="E88" s="68">
        <v>3.8797619258705853</v>
      </c>
      <c r="F88" s="37">
        <f t="shared" ref="F88" si="41">(E89-E88)*100</f>
        <v>21.957948789456204</v>
      </c>
    </row>
    <row r="89" spans="1:6" x14ac:dyDescent="0.35">
      <c r="A89" s="37" t="s">
        <v>102</v>
      </c>
      <c r="B89" s="37" t="s">
        <v>357</v>
      </c>
      <c r="C89" s="37">
        <v>3</v>
      </c>
      <c r="D89" s="37" t="s">
        <v>275</v>
      </c>
      <c r="E89" s="68">
        <v>4.0993414137651474</v>
      </c>
    </row>
    <row r="90" spans="1:6" x14ac:dyDescent="0.35">
      <c r="A90" s="37" t="s">
        <v>355</v>
      </c>
      <c r="B90" s="37" t="s">
        <v>357</v>
      </c>
      <c r="C90" s="37" t="s">
        <v>95</v>
      </c>
      <c r="D90" s="37" t="s">
        <v>271</v>
      </c>
      <c r="E90" s="68">
        <v>4.7970822203165522</v>
      </c>
      <c r="F90" s="37">
        <f t="shared" ref="F90" si="42">(E91-E90)*100</f>
        <v>16.152615391725789</v>
      </c>
    </row>
    <row r="91" spans="1:6" x14ac:dyDescent="0.35">
      <c r="A91" s="37" t="s">
        <v>102</v>
      </c>
      <c r="B91" s="37" t="s">
        <v>357</v>
      </c>
      <c r="C91" s="37" t="s">
        <v>95</v>
      </c>
      <c r="D91" s="37" t="s">
        <v>271</v>
      </c>
      <c r="E91" s="68">
        <v>4.9586083742338101</v>
      </c>
    </row>
    <row r="92" spans="1:6" x14ac:dyDescent="0.35">
      <c r="A92" s="37" t="s">
        <v>355</v>
      </c>
      <c r="B92" s="37" t="s">
        <v>357</v>
      </c>
      <c r="C92" s="37" t="s">
        <v>95</v>
      </c>
      <c r="D92" s="37" t="s">
        <v>265</v>
      </c>
      <c r="E92" s="68">
        <v>4.5537210402431914</v>
      </c>
      <c r="F92" s="37">
        <f t="shared" ref="F92" si="43">(E93-E92)*100</f>
        <v>18.381144774928071</v>
      </c>
    </row>
    <row r="93" spans="1:6" x14ac:dyDescent="0.35">
      <c r="A93" s="37" t="s">
        <v>102</v>
      </c>
      <c r="B93" s="37" t="s">
        <v>357</v>
      </c>
      <c r="C93" s="37" t="s">
        <v>95</v>
      </c>
      <c r="D93" s="37" t="s">
        <v>265</v>
      </c>
      <c r="E93" s="68">
        <v>4.7375324879924721</v>
      </c>
    </row>
    <row r="94" spans="1:6" x14ac:dyDescent="0.35">
      <c r="A94" s="37" t="s">
        <v>355</v>
      </c>
      <c r="B94" s="37" t="s">
        <v>357</v>
      </c>
      <c r="C94" s="37" t="s">
        <v>95</v>
      </c>
      <c r="D94" s="37" t="s">
        <v>269</v>
      </c>
      <c r="E94" s="68">
        <v>4.0198289751606033</v>
      </c>
      <c r="F94" s="37">
        <f t="shared" ref="F94" si="44">(E95-E94)*100</f>
        <v>17.532360329887275</v>
      </c>
    </row>
    <row r="95" spans="1:6" x14ac:dyDescent="0.35">
      <c r="A95" s="37" t="s">
        <v>102</v>
      </c>
      <c r="B95" s="37" t="s">
        <v>357</v>
      </c>
      <c r="C95" s="37" t="s">
        <v>95</v>
      </c>
      <c r="D95" s="37" t="s">
        <v>269</v>
      </c>
      <c r="E95" s="68">
        <v>4.1951525784594761</v>
      </c>
    </row>
    <row r="96" spans="1:6" x14ac:dyDescent="0.35">
      <c r="A96" s="37" t="s">
        <v>355</v>
      </c>
      <c r="B96" s="37" t="s">
        <v>357</v>
      </c>
      <c r="C96" s="37" t="s">
        <v>95</v>
      </c>
      <c r="D96" s="37" t="s">
        <v>268</v>
      </c>
      <c r="E96" s="68">
        <v>3.1492931767643348</v>
      </c>
      <c r="F96" s="37">
        <f t="shared" ref="F96" si="45">(E97-E96)*100</f>
        <v>11.890939251043964</v>
      </c>
    </row>
    <row r="97" spans="1:5" x14ac:dyDescent="0.35">
      <c r="A97" s="37" t="s">
        <v>102</v>
      </c>
      <c r="B97" s="37" t="s">
        <v>357</v>
      </c>
      <c r="C97" s="37" t="s">
        <v>95</v>
      </c>
      <c r="D97" s="37" t="s">
        <v>268</v>
      </c>
      <c r="E97" s="68">
        <v>3.2682025692747745</v>
      </c>
    </row>
    <row r="98" spans="1:5" x14ac:dyDescent="0.35">
      <c r="D98" s="57"/>
    </row>
  </sheetData>
  <sortState xmlns:xlrd2="http://schemas.microsoft.com/office/spreadsheetml/2017/richdata2" ref="A2:E109">
    <sortCondition ref="D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8"/>
  <sheetViews>
    <sheetView workbookViewId="0">
      <selection activeCell="E3" sqref="E3"/>
    </sheetView>
  </sheetViews>
  <sheetFormatPr defaultRowHeight="14.5" x14ac:dyDescent="0.35"/>
  <cols>
    <col min="1" max="2" width="8.90625" style="37"/>
    <col min="3" max="3" width="11" style="37" customWidth="1"/>
    <col min="4" max="4" width="17.6328125" style="37" customWidth="1"/>
    <col min="5" max="5" width="14" style="37" customWidth="1"/>
    <col min="6" max="6" width="8.90625" style="37"/>
    <col min="7" max="7" width="8.36328125" style="57" customWidth="1"/>
    <col min="8" max="13" width="8.90625" style="57"/>
  </cols>
  <sheetData>
    <row r="1" spans="1:13" x14ac:dyDescent="0.35">
      <c r="A1" s="37" t="s">
        <v>354</v>
      </c>
      <c r="B1" s="37" t="s">
        <v>356</v>
      </c>
      <c r="C1" s="37" t="s">
        <v>360</v>
      </c>
      <c r="D1" s="57" t="s">
        <v>290</v>
      </c>
      <c r="E1" s="37" t="s">
        <v>390</v>
      </c>
      <c r="F1" s="37" t="s">
        <v>389</v>
      </c>
      <c r="G1" s="57" t="s">
        <v>394</v>
      </c>
      <c r="H1" s="57" t="s">
        <v>393</v>
      </c>
      <c r="I1" s="57" t="s">
        <v>392</v>
      </c>
      <c r="J1" s="57" t="s">
        <v>391</v>
      </c>
      <c r="K1" s="57" t="s">
        <v>395</v>
      </c>
      <c r="L1" s="57" t="s">
        <v>396</v>
      </c>
      <c r="M1" s="57" t="s">
        <v>397</v>
      </c>
    </row>
    <row r="2" spans="1:13" x14ac:dyDescent="0.35">
      <c r="A2" s="37" t="s">
        <v>355</v>
      </c>
      <c r="B2" s="37" t="s">
        <v>358</v>
      </c>
      <c r="C2" s="37">
        <v>1</v>
      </c>
      <c r="D2" s="37" t="s">
        <v>233</v>
      </c>
    </row>
    <row r="3" spans="1:13" x14ac:dyDescent="0.35">
      <c r="A3" s="37" t="s">
        <v>102</v>
      </c>
      <c r="B3" s="37" t="s">
        <v>358</v>
      </c>
      <c r="C3" s="37">
        <v>1</v>
      </c>
      <c r="D3" s="37" t="s">
        <v>233</v>
      </c>
      <c r="E3" s="37">
        <v>11.71</v>
      </c>
      <c r="F3" s="37">
        <v>2.2200000000000006</v>
      </c>
      <c r="G3" s="62">
        <v>2.5399999999999991</v>
      </c>
      <c r="H3" s="62">
        <v>2.25</v>
      </c>
      <c r="I3" s="57">
        <v>0</v>
      </c>
      <c r="J3" s="57">
        <v>0</v>
      </c>
      <c r="K3" s="57">
        <v>0</v>
      </c>
      <c r="L3" s="57">
        <v>0</v>
      </c>
      <c r="M3" s="57">
        <v>0</v>
      </c>
    </row>
    <row r="4" spans="1:13" x14ac:dyDescent="0.35">
      <c r="A4" s="37" t="s">
        <v>355</v>
      </c>
      <c r="B4" s="37" t="s">
        <v>358</v>
      </c>
      <c r="C4" s="37">
        <v>1</v>
      </c>
      <c r="D4" s="37" t="s">
        <v>226</v>
      </c>
    </row>
    <row r="5" spans="1:13" x14ac:dyDescent="0.35">
      <c r="A5" s="37" t="s">
        <v>102</v>
      </c>
      <c r="B5" s="37" t="s">
        <v>358</v>
      </c>
      <c r="C5" s="37">
        <v>1</v>
      </c>
      <c r="D5" s="37" t="s">
        <v>226</v>
      </c>
      <c r="E5" s="37">
        <v>3.75</v>
      </c>
      <c r="F5" s="37">
        <v>0.89000000000000057</v>
      </c>
      <c r="G5" s="57">
        <v>0</v>
      </c>
      <c r="H5" s="62">
        <v>0</v>
      </c>
      <c r="I5" s="57">
        <v>0</v>
      </c>
      <c r="J5" s="57">
        <v>0</v>
      </c>
      <c r="K5" s="57">
        <v>0</v>
      </c>
      <c r="L5" s="57">
        <v>0</v>
      </c>
      <c r="M5" s="57">
        <v>0</v>
      </c>
    </row>
    <row r="6" spans="1:13" x14ac:dyDescent="0.35">
      <c r="A6" s="37" t="s">
        <v>355</v>
      </c>
      <c r="B6" s="37" t="s">
        <v>358</v>
      </c>
      <c r="C6" s="37">
        <v>1</v>
      </c>
      <c r="D6" s="37" t="s">
        <v>216</v>
      </c>
    </row>
    <row r="7" spans="1:13" x14ac:dyDescent="0.35">
      <c r="A7" s="37" t="s">
        <v>102</v>
      </c>
      <c r="B7" s="37" t="s">
        <v>358</v>
      </c>
      <c r="C7" s="37">
        <v>1</v>
      </c>
      <c r="D7" s="37" t="s">
        <v>216</v>
      </c>
      <c r="E7" s="37">
        <v>-4.5899999999999963</v>
      </c>
      <c r="F7" s="37">
        <v>3.7000000000000011</v>
      </c>
      <c r="G7" s="62">
        <v>0.67999999999999972</v>
      </c>
      <c r="H7" s="62">
        <v>2.5700000000000003</v>
      </c>
      <c r="I7" s="57">
        <v>0.94000000000000128</v>
      </c>
      <c r="J7" s="57">
        <v>2.2899999999999991</v>
      </c>
      <c r="K7" s="57">
        <v>1.1299999999999999</v>
      </c>
      <c r="L7" s="57">
        <v>0</v>
      </c>
      <c r="M7" s="57">
        <v>0</v>
      </c>
    </row>
    <row r="8" spans="1:13" x14ac:dyDescent="0.35">
      <c r="A8" s="37" t="s">
        <v>355</v>
      </c>
      <c r="B8" s="37" t="s">
        <v>358</v>
      </c>
      <c r="C8" s="37">
        <v>1</v>
      </c>
      <c r="D8" s="37" t="s">
        <v>227</v>
      </c>
    </row>
    <row r="9" spans="1:13" x14ac:dyDescent="0.35">
      <c r="A9" s="37" t="s">
        <v>102</v>
      </c>
      <c r="B9" s="37" t="s">
        <v>358</v>
      </c>
      <c r="C9" s="37">
        <v>1</v>
      </c>
      <c r="D9" s="37" t="s">
        <v>227</v>
      </c>
      <c r="E9" s="37">
        <v>1.1000000000000014</v>
      </c>
      <c r="F9" s="37">
        <v>0.44999999999999929</v>
      </c>
      <c r="G9" s="57">
        <v>1.8699999999999974</v>
      </c>
      <c r="H9" s="62">
        <v>1.6499999999999986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</row>
    <row r="10" spans="1:13" x14ac:dyDescent="0.35">
      <c r="A10" s="37" t="s">
        <v>355</v>
      </c>
      <c r="B10" s="37" t="s">
        <v>358</v>
      </c>
      <c r="C10" s="37">
        <v>2</v>
      </c>
      <c r="D10" s="37" t="s">
        <v>252</v>
      </c>
    </row>
    <row r="11" spans="1:13" x14ac:dyDescent="0.35">
      <c r="A11" s="37" t="s">
        <v>102</v>
      </c>
      <c r="B11" s="37" t="s">
        <v>358</v>
      </c>
      <c r="C11" s="37">
        <v>2</v>
      </c>
      <c r="D11" s="37" t="s">
        <v>252</v>
      </c>
      <c r="E11" s="37">
        <v>1.6700000000000017</v>
      </c>
      <c r="F11" s="37">
        <v>10.099999999999998</v>
      </c>
      <c r="G11" s="62">
        <v>2.3800000000000008</v>
      </c>
      <c r="H11" s="62">
        <v>1.0299999999999994</v>
      </c>
      <c r="I11" s="57">
        <v>0.12000000000000099</v>
      </c>
      <c r="J11" s="57">
        <v>0</v>
      </c>
      <c r="K11" s="57">
        <v>0</v>
      </c>
      <c r="L11" s="57">
        <v>0</v>
      </c>
      <c r="M11" s="57">
        <v>0</v>
      </c>
    </row>
    <row r="12" spans="1:13" x14ac:dyDescent="0.35">
      <c r="A12" s="37" t="s">
        <v>355</v>
      </c>
      <c r="B12" s="37" t="s">
        <v>358</v>
      </c>
      <c r="C12" s="37">
        <v>2</v>
      </c>
      <c r="D12" s="37" t="s">
        <v>247</v>
      </c>
    </row>
    <row r="13" spans="1:13" x14ac:dyDescent="0.35">
      <c r="A13" s="37" t="s">
        <v>102</v>
      </c>
      <c r="B13" s="37" t="s">
        <v>358</v>
      </c>
      <c r="C13" s="37">
        <v>2</v>
      </c>
      <c r="D13" s="37" t="s">
        <v>247</v>
      </c>
      <c r="E13" s="37">
        <v>1.8299999999999983</v>
      </c>
      <c r="F13" s="37">
        <v>0.5400000000000027</v>
      </c>
      <c r="G13" s="57">
        <v>0</v>
      </c>
      <c r="H13" s="62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</row>
    <row r="14" spans="1:13" x14ac:dyDescent="0.35">
      <c r="A14" s="37" t="s">
        <v>355</v>
      </c>
      <c r="B14" s="37" t="s">
        <v>358</v>
      </c>
      <c r="C14" s="37">
        <v>2</v>
      </c>
      <c r="D14" s="37" t="s">
        <v>243</v>
      </c>
    </row>
    <row r="15" spans="1:13" x14ac:dyDescent="0.35">
      <c r="A15" s="37" t="s">
        <v>102</v>
      </c>
      <c r="B15" s="37" t="s">
        <v>358</v>
      </c>
      <c r="C15" s="37">
        <v>2</v>
      </c>
      <c r="D15" s="37" t="s">
        <v>243</v>
      </c>
      <c r="E15" s="37">
        <v>1.3400000000000034</v>
      </c>
      <c r="F15" s="37">
        <v>1.2400000000000002</v>
      </c>
      <c r="G15" s="62">
        <v>0</v>
      </c>
      <c r="H15" s="62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</row>
    <row r="16" spans="1:13" x14ac:dyDescent="0.35">
      <c r="A16" s="37" t="s">
        <v>355</v>
      </c>
      <c r="B16" s="37" t="s">
        <v>358</v>
      </c>
      <c r="C16" s="37">
        <v>2</v>
      </c>
      <c r="D16" s="37" t="s">
        <v>248</v>
      </c>
    </row>
    <row r="17" spans="1:13" x14ac:dyDescent="0.35">
      <c r="A17" s="37" t="s">
        <v>102</v>
      </c>
      <c r="B17" s="37" t="s">
        <v>358</v>
      </c>
      <c r="C17" s="37">
        <v>2</v>
      </c>
      <c r="D17" s="37" t="s">
        <v>248</v>
      </c>
      <c r="E17" s="37">
        <v>2.5600000000000023</v>
      </c>
      <c r="F17" s="37">
        <v>1.1499999999999986</v>
      </c>
      <c r="G17" s="57">
        <v>1.120000000000001</v>
      </c>
      <c r="H17" s="62">
        <v>1.2599999999999998</v>
      </c>
      <c r="I17" s="57">
        <v>2.2200000000000024</v>
      </c>
      <c r="J17" s="57">
        <v>-1.3099999999999952</v>
      </c>
      <c r="K17" s="57">
        <v>2.3500000000000014</v>
      </c>
      <c r="L17" s="57">
        <v>0.71000000000000085</v>
      </c>
      <c r="M17" s="57">
        <v>0</v>
      </c>
    </row>
    <row r="18" spans="1:13" x14ac:dyDescent="0.35">
      <c r="A18" s="37" t="s">
        <v>355</v>
      </c>
      <c r="B18" s="37" t="s">
        <v>358</v>
      </c>
      <c r="C18" s="37">
        <v>3</v>
      </c>
      <c r="D18" s="37" t="s">
        <v>274</v>
      </c>
    </row>
    <row r="19" spans="1:13" x14ac:dyDescent="0.35">
      <c r="A19" s="37" t="s">
        <v>102</v>
      </c>
      <c r="B19" s="37" t="s">
        <v>358</v>
      </c>
      <c r="C19" s="37">
        <v>3</v>
      </c>
      <c r="D19" s="37" t="s">
        <v>274</v>
      </c>
      <c r="E19" s="37">
        <v>3.1699999999999946</v>
      </c>
      <c r="F19" s="37">
        <v>1.9900000000000002</v>
      </c>
      <c r="G19" s="62">
        <v>0</v>
      </c>
      <c r="H19" s="62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</row>
    <row r="20" spans="1:13" x14ac:dyDescent="0.35">
      <c r="A20" s="37" t="s">
        <v>355</v>
      </c>
      <c r="B20" s="37" t="s">
        <v>358</v>
      </c>
      <c r="C20" s="37">
        <v>3</v>
      </c>
      <c r="D20" s="37" t="s">
        <v>272</v>
      </c>
    </row>
    <row r="21" spans="1:13" x14ac:dyDescent="0.35">
      <c r="A21" s="37" t="s">
        <v>102</v>
      </c>
      <c r="B21" s="37" t="s">
        <v>358</v>
      </c>
      <c r="C21" s="37">
        <v>3</v>
      </c>
      <c r="D21" s="37" t="s">
        <v>272</v>
      </c>
      <c r="E21" s="37">
        <v>3.5399999999999991</v>
      </c>
      <c r="F21" s="37">
        <v>0.54000000000000092</v>
      </c>
      <c r="G21" s="57">
        <v>0</v>
      </c>
      <c r="H21" s="62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</row>
    <row r="22" spans="1:13" x14ac:dyDescent="0.35">
      <c r="A22" s="37" t="s">
        <v>355</v>
      </c>
      <c r="B22" s="37" t="s">
        <v>358</v>
      </c>
      <c r="C22" s="37">
        <v>3</v>
      </c>
      <c r="D22" s="37" t="s">
        <v>278</v>
      </c>
    </row>
    <row r="23" spans="1:13" x14ac:dyDescent="0.35">
      <c r="A23" s="37" t="s">
        <v>102</v>
      </c>
      <c r="B23" s="37" t="s">
        <v>358</v>
      </c>
      <c r="C23" s="37">
        <v>3</v>
      </c>
      <c r="D23" s="37" t="s">
        <v>278</v>
      </c>
      <c r="E23" s="37">
        <v>0.56000000000000227</v>
      </c>
      <c r="F23" s="37">
        <v>0.41000000000000014</v>
      </c>
      <c r="G23" s="62">
        <v>0.27999999999999403</v>
      </c>
      <c r="H23" s="62">
        <v>0.85000000000000142</v>
      </c>
      <c r="I23" s="57">
        <v>1.9999999999999574E-2</v>
      </c>
      <c r="J23" s="57">
        <v>0.92999999999999972</v>
      </c>
      <c r="K23" s="57">
        <v>0</v>
      </c>
      <c r="L23" s="57">
        <v>0</v>
      </c>
      <c r="M23" s="57">
        <v>0</v>
      </c>
    </row>
    <row r="24" spans="1:13" x14ac:dyDescent="0.35">
      <c r="A24" s="37" t="s">
        <v>355</v>
      </c>
      <c r="B24" s="37" t="s">
        <v>358</v>
      </c>
      <c r="C24" s="37">
        <v>3</v>
      </c>
      <c r="D24" s="37" t="s">
        <v>280</v>
      </c>
    </row>
    <row r="25" spans="1:13" x14ac:dyDescent="0.35">
      <c r="A25" s="37" t="s">
        <v>102</v>
      </c>
      <c r="B25" s="37" t="s">
        <v>358</v>
      </c>
      <c r="C25" s="37">
        <v>3</v>
      </c>
      <c r="D25" s="37" t="s">
        <v>280</v>
      </c>
      <c r="E25" s="37">
        <v>1.6200000000000045</v>
      </c>
      <c r="F25" s="37">
        <v>0.24000000000000021</v>
      </c>
      <c r="G25" s="57">
        <v>0</v>
      </c>
      <c r="H25" s="62">
        <v>0</v>
      </c>
      <c r="I25" s="57">
        <v>0</v>
      </c>
      <c r="J25" s="57">
        <v>0</v>
      </c>
      <c r="K25" s="57">
        <v>0</v>
      </c>
      <c r="L25" s="57">
        <v>0</v>
      </c>
      <c r="M25" s="57">
        <v>0</v>
      </c>
    </row>
    <row r="26" spans="1:13" x14ac:dyDescent="0.35">
      <c r="A26" s="37" t="s">
        <v>355</v>
      </c>
      <c r="B26" s="37" t="s">
        <v>358</v>
      </c>
      <c r="C26" s="37" t="s">
        <v>95</v>
      </c>
      <c r="D26" s="37" t="s">
        <v>266</v>
      </c>
    </row>
    <row r="27" spans="1:13" x14ac:dyDescent="0.35">
      <c r="A27" s="37" t="s">
        <v>102</v>
      </c>
      <c r="B27" s="37" t="s">
        <v>358</v>
      </c>
      <c r="C27" s="37" t="s">
        <v>95</v>
      </c>
      <c r="D27" s="37" t="s">
        <v>266</v>
      </c>
      <c r="E27" s="37">
        <v>0.82000000000000739</v>
      </c>
      <c r="F27" s="37">
        <v>0.96000000000000085</v>
      </c>
      <c r="G27" s="62">
        <v>0</v>
      </c>
      <c r="H27" s="62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</row>
    <row r="28" spans="1:13" x14ac:dyDescent="0.35">
      <c r="A28" s="37" t="s">
        <v>355</v>
      </c>
      <c r="B28" s="37" t="s">
        <v>358</v>
      </c>
      <c r="C28" s="37" t="s">
        <v>95</v>
      </c>
      <c r="D28" s="37" t="s">
        <v>263</v>
      </c>
    </row>
    <row r="29" spans="1:13" x14ac:dyDescent="0.35">
      <c r="A29" s="37" t="s">
        <v>102</v>
      </c>
      <c r="B29" s="37" t="s">
        <v>358</v>
      </c>
      <c r="C29" s="37" t="s">
        <v>95</v>
      </c>
      <c r="D29" s="37" t="s">
        <v>263</v>
      </c>
      <c r="E29" s="37">
        <v>2.0000000000003126E-2</v>
      </c>
      <c r="F29" s="37">
        <v>0.60999999999999943</v>
      </c>
      <c r="G29" s="57">
        <v>0</v>
      </c>
      <c r="H29" s="62">
        <v>0</v>
      </c>
      <c r="I29" s="57">
        <v>0</v>
      </c>
      <c r="J29" s="57">
        <v>0</v>
      </c>
      <c r="K29" s="57">
        <v>0</v>
      </c>
      <c r="L29" s="57">
        <v>0</v>
      </c>
      <c r="M29" s="57">
        <v>0</v>
      </c>
    </row>
    <row r="30" spans="1:13" x14ac:dyDescent="0.35">
      <c r="A30" s="37" t="s">
        <v>355</v>
      </c>
      <c r="B30" s="37" t="s">
        <v>358</v>
      </c>
      <c r="C30" s="37" t="s">
        <v>95</v>
      </c>
      <c r="D30" s="37" t="s">
        <v>260</v>
      </c>
    </row>
    <row r="31" spans="1:13" x14ac:dyDescent="0.35">
      <c r="A31" s="37" t="s">
        <v>102</v>
      </c>
      <c r="B31" s="37" t="s">
        <v>358</v>
      </c>
      <c r="C31" s="37" t="s">
        <v>95</v>
      </c>
      <c r="D31" s="37" t="s">
        <v>260</v>
      </c>
      <c r="E31" s="37">
        <v>0.98000000000000398</v>
      </c>
      <c r="F31" s="37">
        <v>0.42000000000000171</v>
      </c>
      <c r="G31" s="62">
        <v>3.0400000000000027</v>
      </c>
      <c r="H31" s="62">
        <v>2.7999999999999989</v>
      </c>
      <c r="I31" s="57">
        <v>1</v>
      </c>
      <c r="J31" s="57">
        <v>3.009999999999998</v>
      </c>
      <c r="K31" s="57">
        <v>2.129999999999999</v>
      </c>
      <c r="L31" s="57">
        <v>0</v>
      </c>
      <c r="M31" s="57">
        <v>0</v>
      </c>
    </row>
    <row r="32" spans="1:13" x14ac:dyDescent="0.35">
      <c r="A32" s="37" t="s">
        <v>355</v>
      </c>
      <c r="B32" s="37" t="s">
        <v>358</v>
      </c>
      <c r="C32" s="37" t="s">
        <v>95</v>
      </c>
      <c r="D32" s="37" t="s">
        <v>264</v>
      </c>
    </row>
    <row r="33" spans="1:13" x14ac:dyDescent="0.35">
      <c r="A33" s="37" t="s">
        <v>102</v>
      </c>
      <c r="B33" s="37" t="s">
        <v>358</v>
      </c>
      <c r="C33" s="37" t="s">
        <v>95</v>
      </c>
      <c r="D33" s="37" t="s">
        <v>264</v>
      </c>
      <c r="E33" s="37">
        <v>1.3299999999999983</v>
      </c>
      <c r="F33" s="37">
        <v>0.62000000000000099</v>
      </c>
      <c r="G33" s="57">
        <v>0</v>
      </c>
      <c r="H33" s="62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</row>
    <row r="34" spans="1:13" x14ac:dyDescent="0.35">
      <c r="A34" s="37" t="s">
        <v>355</v>
      </c>
      <c r="B34" s="37" t="s">
        <v>359</v>
      </c>
      <c r="C34" s="37">
        <v>1</v>
      </c>
      <c r="D34" s="37" t="s">
        <v>236</v>
      </c>
    </row>
    <row r="35" spans="1:13" x14ac:dyDescent="0.35">
      <c r="A35" s="37" t="s">
        <v>102</v>
      </c>
      <c r="B35" s="37" t="s">
        <v>359</v>
      </c>
      <c r="C35" s="37">
        <v>1</v>
      </c>
      <c r="D35" s="37" t="s">
        <v>236</v>
      </c>
      <c r="E35" s="37">
        <v>7.6199999999999974</v>
      </c>
      <c r="F35" s="37">
        <v>1.7199999999999989</v>
      </c>
      <c r="G35" s="62">
        <v>0</v>
      </c>
      <c r="H35" s="62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</row>
    <row r="36" spans="1:13" x14ac:dyDescent="0.35">
      <c r="A36" s="37" t="s">
        <v>355</v>
      </c>
      <c r="B36" s="37" t="s">
        <v>359</v>
      </c>
      <c r="C36" s="37">
        <v>1</v>
      </c>
      <c r="D36" s="37" t="s">
        <v>219</v>
      </c>
    </row>
    <row r="37" spans="1:13" x14ac:dyDescent="0.35">
      <c r="A37" s="37" t="s">
        <v>102</v>
      </c>
      <c r="B37" s="37" t="s">
        <v>359</v>
      </c>
      <c r="C37" s="37">
        <v>1</v>
      </c>
      <c r="D37" s="37" t="s">
        <v>219</v>
      </c>
      <c r="E37" s="37">
        <v>1.2899999999999991</v>
      </c>
      <c r="F37" s="37">
        <v>1.3599999999999994</v>
      </c>
      <c r="G37" s="57">
        <v>0</v>
      </c>
      <c r="H37" s="62">
        <v>0</v>
      </c>
      <c r="I37" s="57">
        <v>0</v>
      </c>
      <c r="J37" s="57">
        <v>0</v>
      </c>
      <c r="K37" s="57">
        <v>0</v>
      </c>
      <c r="L37" s="57">
        <v>0</v>
      </c>
      <c r="M37" s="57">
        <v>0</v>
      </c>
    </row>
    <row r="38" spans="1:13" x14ac:dyDescent="0.35">
      <c r="A38" s="37" t="s">
        <v>355</v>
      </c>
      <c r="B38" s="37" t="s">
        <v>359</v>
      </c>
      <c r="C38" s="37">
        <v>1</v>
      </c>
      <c r="D38" s="37" t="s">
        <v>221</v>
      </c>
    </row>
    <row r="39" spans="1:13" x14ac:dyDescent="0.35">
      <c r="A39" s="37" t="s">
        <v>102</v>
      </c>
      <c r="B39" s="37" t="s">
        <v>359</v>
      </c>
      <c r="C39" s="37">
        <v>1</v>
      </c>
      <c r="D39" s="37" t="s">
        <v>221</v>
      </c>
      <c r="E39" s="37">
        <v>0.58999999999999631</v>
      </c>
      <c r="F39" s="37">
        <v>0.9399999999999995</v>
      </c>
      <c r="G39" s="62">
        <v>1.08</v>
      </c>
      <c r="H39" s="62">
        <v>1.08</v>
      </c>
      <c r="I39" s="57">
        <v>1.6100000000000012</v>
      </c>
      <c r="J39" s="57">
        <v>2.5199999999999996</v>
      </c>
      <c r="K39" s="57">
        <v>1.2300000000000004</v>
      </c>
      <c r="L39" s="57">
        <v>1.2699999999999996</v>
      </c>
      <c r="M39" s="57">
        <v>0.69999999999999929</v>
      </c>
    </row>
    <row r="40" spans="1:13" x14ac:dyDescent="0.35">
      <c r="A40" s="37" t="s">
        <v>355</v>
      </c>
      <c r="B40" s="37" t="s">
        <v>359</v>
      </c>
      <c r="C40" s="37">
        <v>1</v>
      </c>
      <c r="D40" s="37" t="s">
        <v>223</v>
      </c>
    </row>
    <row r="41" spans="1:13" x14ac:dyDescent="0.35">
      <c r="A41" s="37" t="s">
        <v>102</v>
      </c>
      <c r="B41" s="37" t="s">
        <v>359</v>
      </c>
      <c r="C41" s="37">
        <v>1</v>
      </c>
      <c r="D41" s="37" t="s">
        <v>223</v>
      </c>
      <c r="E41" s="37">
        <v>2.3399999999999963</v>
      </c>
      <c r="F41" s="37">
        <v>0.47000000000000064</v>
      </c>
      <c r="G41" s="57">
        <v>2.1799999999999997</v>
      </c>
      <c r="H41" s="62">
        <v>4.8000000000000007</v>
      </c>
      <c r="I41" s="57">
        <v>1.7999999999999989</v>
      </c>
      <c r="J41" s="57">
        <v>0</v>
      </c>
      <c r="K41" s="57">
        <v>0</v>
      </c>
      <c r="L41" s="57">
        <v>0</v>
      </c>
      <c r="M41" s="57">
        <v>0</v>
      </c>
    </row>
    <row r="42" spans="1:13" x14ac:dyDescent="0.35">
      <c r="A42" s="37" t="s">
        <v>355</v>
      </c>
      <c r="B42" s="37" t="s">
        <v>359</v>
      </c>
      <c r="C42" s="37">
        <v>2</v>
      </c>
      <c r="D42" s="37" t="s">
        <v>246</v>
      </c>
    </row>
    <row r="43" spans="1:13" x14ac:dyDescent="0.35">
      <c r="A43" s="37" t="s">
        <v>102</v>
      </c>
      <c r="B43" s="37" t="s">
        <v>359</v>
      </c>
      <c r="C43" s="37">
        <v>2</v>
      </c>
      <c r="D43" s="37" t="s">
        <v>246</v>
      </c>
      <c r="E43" s="37">
        <v>0.41000000000000369</v>
      </c>
      <c r="F43" s="37">
        <v>1.0999999999999996</v>
      </c>
      <c r="G43" s="62">
        <v>0</v>
      </c>
      <c r="H43" s="62">
        <v>0</v>
      </c>
      <c r="I43" s="57">
        <v>0</v>
      </c>
      <c r="J43" s="57">
        <v>0</v>
      </c>
      <c r="K43" s="57">
        <v>0</v>
      </c>
      <c r="L43" s="57">
        <v>0</v>
      </c>
      <c r="M43" s="57">
        <v>0</v>
      </c>
    </row>
    <row r="44" spans="1:13" x14ac:dyDescent="0.35">
      <c r="A44" s="37" t="s">
        <v>355</v>
      </c>
      <c r="B44" s="37" t="s">
        <v>359</v>
      </c>
      <c r="C44" s="37">
        <v>2</v>
      </c>
      <c r="D44" s="37" t="s">
        <v>240</v>
      </c>
    </row>
    <row r="45" spans="1:13" x14ac:dyDescent="0.35">
      <c r="A45" s="37" t="s">
        <v>102</v>
      </c>
      <c r="B45" s="37" t="s">
        <v>359</v>
      </c>
      <c r="C45" s="37">
        <v>2</v>
      </c>
      <c r="D45" s="37" t="s">
        <v>240</v>
      </c>
      <c r="E45" s="37">
        <v>2.75</v>
      </c>
      <c r="F45" s="37">
        <v>0.49000000000000199</v>
      </c>
      <c r="G45" s="57">
        <v>0</v>
      </c>
      <c r="H45" s="62">
        <v>0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</row>
    <row r="46" spans="1:13" x14ac:dyDescent="0.35">
      <c r="A46" s="37" t="s">
        <v>355</v>
      </c>
      <c r="B46" s="37" t="s">
        <v>359</v>
      </c>
      <c r="C46" s="37">
        <v>2</v>
      </c>
      <c r="D46" s="37" t="s">
        <v>237</v>
      </c>
    </row>
    <row r="47" spans="1:13" x14ac:dyDescent="0.35">
      <c r="A47" s="37" t="s">
        <v>102</v>
      </c>
      <c r="B47" s="37" t="s">
        <v>359</v>
      </c>
      <c r="C47" s="37">
        <v>2</v>
      </c>
      <c r="D47" s="37" t="s">
        <v>237</v>
      </c>
      <c r="E47" s="37">
        <v>1.8599999999999994</v>
      </c>
      <c r="F47" s="37">
        <v>2.8099999999999987</v>
      </c>
      <c r="G47" s="62">
        <v>0.90000000000000036</v>
      </c>
      <c r="H47" s="62">
        <v>1.0099999999999998</v>
      </c>
      <c r="I47" s="57">
        <v>2.9999999999999361E-2</v>
      </c>
      <c r="J47" s="57">
        <v>0</v>
      </c>
      <c r="K47" s="57">
        <v>0</v>
      </c>
      <c r="L47" s="57">
        <v>0</v>
      </c>
      <c r="M47" s="57">
        <v>0</v>
      </c>
    </row>
    <row r="48" spans="1:13" x14ac:dyDescent="0.35">
      <c r="A48" s="37" t="s">
        <v>355</v>
      </c>
      <c r="B48" s="37" t="s">
        <v>359</v>
      </c>
      <c r="C48" s="37">
        <v>2</v>
      </c>
      <c r="D48" s="37" t="s">
        <v>241</v>
      </c>
    </row>
    <row r="49" spans="1:13" x14ac:dyDescent="0.35">
      <c r="A49" s="37" t="s">
        <v>102</v>
      </c>
      <c r="B49" s="37" t="s">
        <v>359</v>
      </c>
      <c r="C49" s="37">
        <v>2</v>
      </c>
      <c r="D49" s="37" t="s">
        <v>241</v>
      </c>
      <c r="E49" s="37">
        <v>-0.15999999999999659</v>
      </c>
      <c r="F49" s="37">
        <v>-0.90000000000000036</v>
      </c>
      <c r="G49" s="57">
        <v>-1.0499999999999989</v>
      </c>
      <c r="H49" s="62">
        <v>0.91999999999999993</v>
      </c>
      <c r="I49" s="57">
        <v>-0.79999999999999893</v>
      </c>
      <c r="J49" s="57">
        <v>-0.91000000000000014</v>
      </c>
      <c r="K49" s="57">
        <v>0</v>
      </c>
      <c r="L49" s="57">
        <v>0</v>
      </c>
      <c r="M49" s="57">
        <v>0</v>
      </c>
    </row>
    <row r="50" spans="1:13" x14ac:dyDescent="0.35">
      <c r="A50" s="37" t="s">
        <v>355</v>
      </c>
      <c r="B50" s="37" t="s">
        <v>359</v>
      </c>
      <c r="C50" s="37">
        <v>3</v>
      </c>
      <c r="D50" s="37" t="s">
        <v>273</v>
      </c>
    </row>
    <row r="51" spans="1:13" x14ac:dyDescent="0.35">
      <c r="A51" s="37" t="s">
        <v>102</v>
      </c>
      <c r="B51" s="37" t="s">
        <v>359</v>
      </c>
      <c r="C51" s="37">
        <v>3</v>
      </c>
      <c r="D51" s="37" t="s">
        <v>273</v>
      </c>
      <c r="E51" s="37">
        <v>5.6699999999999946</v>
      </c>
      <c r="F51" s="37">
        <v>6.57</v>
      </c>
      <c r="G51" s="62">
        <v>0</v>
      </c>
      <c r="H51" s="62">
        <v>0</v>
      </c>
      <c r="I51" s="57">
        <v>0</v>
      </c>
      <c r="J51" s="57">
        <v>0</v>
      </c>
      <c r="K51" s="57">
        <v>0</v>
      </c>
      <c r="L51" s="57">
        <v>0</v>
      </c>
      <c r="M51" s="57">
        <v>0</v>
      </c>
    </row>
    <row r="52" spans="1:13" x14ac:dyDescent="0.35">
      <c r="A52" s="37" t="s">
        <v>355</v>
      </c>
      <c r="B52" s="37" t="s">
        <v>359</v>
      </c>
      <c r="C52" s="37">
        <v>3</v>
      </c>
      <c r="D52" s="37" t="s">
        <v>277</v>
      </c>
    </row>
    <row r="53" spans="1:13" x14ac:dyDescent="0.35">
      <c r="A53" s="37" t="s">
        <v>102</v>
      </c>
      <c r="B53" s="37" t="s">
        <v>359</v>
      </c>
      <c r="C53" s="37">
        <v>3</v>
      </c>
      <c r="D53" s="37" t="s">
        <v>277</v>
      </c>
      <c r="E53" s="37">
        <v>8.019999999999996</v>
      </c>
      <c r="F53" s="37">
        <v>0.42999999999999972</v>
      </c>
      <c r="G53" s="57">
        <v>0</v>
      </c>
      <c r="H53" s="62">
        <v>0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</row>
    <row r="54" spans="1:13" x14ac:dyDescent="0.35">
      <c r="A54" s="37" t="s">
        <v>355</v>
      </c>
      <c r="B54" s="37" t="s">
        <v>359</v>
      </c>
      <c r="C54" s="37">
        <v>3</v>
      </c>
      <c r="D54" s="37" t="s">
        <v>282</v>
      </c>
    </row>
    <row r="55" spans="1:13" x14ac:dyDescent="0.35">
      <c r="A55" s="37" t="s">
        <v>102</v>
      </c>
      <c r="B55" s="37" t="s">
        <v>359</v>
      </c>
      <c r="C55" s="37">
        <v>3</v>
      </c>
      <c r="D55" s="37" t="s">
        <v>282</v>
      </c>
      <c r="E55" s="37">
        <v>1.490000000000002</v>
      </c>
      <c r="F55" s="37">
        <v>0.74000000000000021</v>
      </c>
      <c r="G55" s="62">
        <v>1.4400000000000013</v>
      </c>
      <c r="H55" s="62">
        <v>4.0000000000000924E-2</v>
      </c>
      <c r="I55" s="57">
        <v>0.30000000000000071</v>
      </c>
      <c r="J55" s="57">
        <v>6.0000000000000497E-2</v>
      </c>
      <c r="K55" s="57">
        <v>0</v>
      </c>
      <c r="L55" s="57">
        <v>0</v>
      </c>
      <c r="M55" s="57">
        <v>0</v>
      </c>
    </row>
    <row r="56" spans="1:13" x14ac:dyDescent="0.35">
      <c r="A56" s="37" t="s">
        <v>355</v>
      </c>
      <c r="B56" s="37" t="s">
        <v>359</v>
      </c>
      <c r="C56" s="37">
        <v>3</v>
      </c>
      <c r="D56" s="37" t="s">
        <v>284</v>
      </c>
    </row>
    <row r="57" spans="1:13" x14ac:dyDescent="0.35">
      <c r="A57" s="37" t="s">
        <v>102</v>
      </c>
      <c r="B57" s="37" t="s">
        <v>359</v>
      </c>
      <c r="C57" s="37">
        <v>3</v>
      </c>
      <c r="D57" s="37" t="s">
        <v>284</v>
      </c>
      <c r="E57" s="37">
        <v>2.8499999999999943</v>
      </c>
      <c r="F57" s="37">
        <v>2.2800000000000011</v>
      </c>
      <c r="G57" s="57">
        <v>0.99000000000000021</v>
      </c>
      <c r="H57" s="62">
        <v>1.6700000000000017</v>
      </c>
      <c r="I57" s="57">
        <v>0.52000000000000046</v>
      </c>
      <c r="J57" s="57">
        <v>1.2300000000000004</v>
      </c>
      <c r="K57" s="57">
        <v>2.5799999999999992</v>
      </c>
      <c r="L57" s="57">
        <v>0.92999999999999972</v>
      </c>
      <c r="M57" s="57">
        <v>0</v>
      </c>
    </row>
    <row r="58" spans="1:13" x14ac:dyDescent="0.35">
      <c r="A58" s="37" t="s">
        <v>355</v>
      </c>
      <c r="B58" s="37" t="s">
        <v>359</v>
      </c>
      <c r="C58" s="37">
        <v>4</v>
      </c>
      <c r="D58" s="37" t="s">
        <v>267</v>
      </c>
    </row>
    <row r="59" spans="1:13" x14ac:dyDescent="0.35">
      <c r="A59" s="37" t="s">
        <v>102</v>
      </c>
      <c r="B59" s="37" t="s">
        <v>359</v>
      </c>
      <c r="C59" s="37">
        <v>4</v>
      </c>
      <c r="D59" s="37" t="s">
        <v>267</v>
      </c>
      <c r="E59" s="37">
        <v>4.6499999999999986</v>
      </c>
      <c r="F59" s="37">
        <v>1.8000000000000007</v>
      </c>
      <c r="G59" s="62">
        <v>0</v>
      </c>
      <c r="H59" s="62">
        <v>0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</row>
    <row r="60" spans="1:13" x14ac:dyDescent="0.35">
      <c r="A60" s="37" t="s">
        <v>355</v>
      </c>
      <c r="B60" s="37" t="s">
        <v>359</v>
      </c>
      <c r="C60" s="37">
        <v>4</v>
      </c>
      <c r="D60" s="37" t="s">
        <v>262</v>
      </c>
    </row>
    <row r="61" spans="1:13" x14ac:dyDescent="0.35">
      <c r="A61" s="37" t="s">
        <v>102</v>
      </c>
      <c r="B61" s="37" t="s">
        <v>359</v>
      </c>
      <c r="C61" s="37">
        <v>4</v>
      </c>
      <c r="D61" s="37" t="s">
        <v>262</v>
      </c>
      <c r="E61" s="37">
        <v>1.019999999999996</v>
      </c>
      <c r="F61" s="37">
        <v>1.110000000000003</v>
      </c>
      <c r="G61" s="57">
        <v>0</v>
      </c>
      <c r="H61" s="62">
        <v>0</v>
      </c>
      <c r="I61" s="57">
        <v>0</v>
      </c>
      <c r="J61" s="57">
        <v>0</v>
      </c>
      <c r="K61" s="57">
        <v>0</v>
      </c>
      <c r="L61" s="57">
        <v>0</v>
      </c>
      <c r="M61" s="57">
        <v>0</v>
      </c>
    </row>
    <row r="62" spans="1:13" x14ac:dyDescent="0.35">
      <c r="A62" s="37" t="s">
        <v>355</v>
      </c>
      <c r="B62" s="37" t="s">
        <v>359</v>
      </c>
      <c r="C62" s="37">
        <v>4</v>
      </c>
      <c r="D62" s="37" t="s">
        <v>256</v>
      </c>
    </row>
    <row r="63" spans="1:13" x14ac:dyDescent="0.35">
      <c r="A63" s="37" t="s">
        <v>102</v>
      </c>
      <c r="B63" s="37" t="s">
        <v>359</v>
      </c>
      <c r="C63" s="37">
        <v>4</v>
      </c>
      <c r="D63" s="37" t="s">
        <v>256</v>
      </c>
      <c r="E63" s="37">
        <v>7.9999999999998295E-2</v>
      </c>
      <c r="F63" s="37">
        <v>0.91000000000000014</v>
      </c>
      <c r="G63" s="62">
        <v>0.75999999999999979</v>
      </c>
      <c r="H63" s="62">
        <v>2.9999999999999361E-2</v>
      </c>
      <c r="I63" s="57">
        <v>-0.12999999999999989</v>
      </c>
      <c r="J63" s="57">
        <v>0</v>
      </c>
      <c r="K63" s="57">
        <v>0</v>
      </c>
      <c r="L63" s="57">
        <v>0</v>
      </c>
      <c r="M63" s="57">
        <v>0</v>
      </c>
    </row>
    <row r="64" spans="1:13" x14ac:dyDescent="0.35">
      <c r="A64" s="37" t="s">
        <v>355</v>
      </c>
      <c r="B64" s="37" t="s">
        <v>359</v>
      </c>
      <c r="C64" s="37">
        <v>4</v>
      </c>
      <c r="D64" s="37" t="s">
        <v>258</v>
      </c>
    </row>
    <row r="65" spans="1:13" x14ac:dyDescent="0.35">
      <c r="A65" s="37" t="s">
        <v>102</v>
      </c>
      <c r="B65" s="37" t="s">
        <v>359</v>
      </c>
      <c r="C65" s="37">
        <v>4</v>
      </c>
      <c r="D65" s="37" t="s">
        <v>258</v>
      </c>
      <c r="E65" s="37">
        <v>1.220000000000006</v>
      </c>
      <c r="F65" s="37">
        <v>-9.9999999999980105E-3</v>
      </c>
      <c r="G65" s="57">
        <v>0.98000000000000043</v>
      </c>
      <c r="H65" s="62">
        <v>1.4699999999999989</v>
      </c>
      <c r="I65" s="57">
        <v>0.78999999999999915</v>
      </c>
      <c r="J65" s="57">
        <v>0</v>
      </c>
      <c r="K65" s="57">
        <v>0</v>
      </c>
      <c r="L65" s="57">
        <v>0</v>
      </c>
      <c r="M65" s="57">
        <v>0</v>
      </c>
    </row>
    <row r="66" spans="1:13" x14ac:dyDescent="0.35">
      <c r="A66" s="37" t="s">
        <v>355</v>
      </c>
      <c r="B66" s="37" t="s">
        <v>357</v>
      </c>
      <c r="C66" s="37">
        <v>1</v>
      </c>
      <c r="D66" s="37" t="s">
        <v>230</v>
      </c>
    </row>
    <row r="67" spans="1:13" x14ac:dyDescent="0.35">
      <c r="A67" s="37" t="s">
        <v>102</v>
      </c>
      <c r="B67" s="37" t="s">
        <v>357</v>
      </c>
      <c r="C67" s="37">
        <v>1</v>
      </c>
      <c r="D67" s="37" t="s">
        <v>230</v>
      </c>
      <c r="E67" s="37">
        <v>2.1899999999999977</v>
      </c>
      <c r="F67" s="37">
        <v>2.0999999999999996</v>
      </c>
      <c r="G67" s="62">
        <v>0</v>
      </c>
      <c r="H67" s="62">
        <v>0</v>
      </c>
      <c r="I67" s="57">
        <v>0</v>
      </c>
      <c r="J67" s="57">
        <v>0</v>
      </c>
      <c r="K67" s="57">
        <v>0</v>
      </c>
      <c r="L67" s="57">
        <v>0</v>
      </c>
      <c r="M67" s="57">
        <v>0</v>
      </c>
    </row>
    <row r="68" spans="1:13" x14ac:dyDescent="0.35">
      <c r="A68" s="37" t="s">
        <v>355</v>
      </c>
      <c r="B68" s="37" t="s">
        <v>357</v>
      </c>
      <c r="C68" s="37">
        <v>1</v>
      </c>
      <c r="D68" s="37" t="s">
        <v>214</v>
      </c>
    </row>
    <row r="69" spans="1:13" x14ac:dyDescent="0.35">
      <c r="A69" s="37" t="s">
        <v>102</v>
      </c>
      <c r="B69" s="37" t="s">
        <v>357</v>
      </c>
      <c r="C69" s="37">
        <v>1</v>
      </c>
      <c r="D69" s="37" t="s">
        <v>214</v>
      </c>
      <c r="E69" s="37">
        <v>0.24000000000000199</v>
      </c>
      <c r="F69" s="37">
        <v>2.0999999999999996</v>
      </c>
      <c r="G69" s="57">
        <v>0</v>
      </c>
      <c r="H69" s="62">
        <v>0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</row>
    <row r="70" spans="1:13" x14ac:dyDescent="0.35">
      <c r="A70" s="37" t="s">
        <v>355</v>
      </c>
      <c r="B70" s="37" t="s">
        <v>357</v>
      </c>
      <c r="C70" s="37">
        <v>1</v>
      </c>
      <c r="D70" s="37" t="s">
        <v>229</v>
      </c>
    </row>
    <row r="71" spans="1:13" x14ac:dyDescent="0.35">
      <c r="A71" s="37" t="s">
        <v>102</v>
      </c>
      <c r="B71" s="37" t="s">
        <v>357</v>
      </c>
      <c r="C71" s="37">
        <v>1</v>
      </c>
      <c r="D71" s="37" t="s">
        <v>229</v>
      </c>
      <c r="E71" s="37">
        <v>2.0899999999999963</v>
      </c>
      <c r="F71" s="37">
        <v>0.64000000000000057</v>
      </c>
      <c r="G71" s="62">
        <v>0</v>
      </c>
      <c r="H71" s="62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</row>
    <row r="72" spans="1:13" x14ac:dyDescent="0.35">
      <c r="A72" s="37" t="s">
        <v>355</v>
      </c>
      <c r="B72" s="37" t="s">
        <v>357</v>
      </c>
      <c r="C72" s="37">
        <v>1</v>
      </c>
      <c r="D72" s="37" t="s">
        <v>231</v>
      </c>
    </row>
    <row r="73" spans="1:13" x14ac:dyDescent="0.35">
      <c r="A73" s="37" t="s">
        <v>102</v>
      </c>
      <c r="B73" s="37" t="s">
        <v>357</v>
      </c>
      <c r="C73" s="37">
        <v>1</v>
      </c>
      <c r="D73" s="37" t="s">
        <v>231</v>
      </c>
      <c r="E73" s="37">
        <v>0.61999999999999744</v>
      </c>
      <c r="F73" s="37">
        <v>4.58</v>
      </c>
      <c r="G73" s="57">
        <v>2.1400000000000006</v>
      </c>
      <c r="H73" s="62">
        <v>0.5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</row>
    <row r="74" spans="1:13" x14ac:dyDescent="0.35">
      <c r="A74" s="37" t="s">
        <v>355</v>
      </c>
      <c r="B74" s="37" t="s">
        <v>357</v>
      </c>
      <c r="C74" s="37">
        <v>2</v>
      </c>
      <c r="D74" s="37" t="s">
        <v>239</v>
      </c>
    </row>
    <row r="75" spans="1:13" x14ac:dyDescent="0.35">
      <c r="A75" s="37" t="s">
        <v>102</v>
      </c>
      <c r="B75" s="37" t="s">
        <v>357</v>
      </c>
      <c r="C75" s="37">
        <v>2</v>
      </c>
      <c r="D75" s="37" t="s">
        <v>239</v>
      </c>
      <c r="E75" s="37">
        <v>0.28000000000000114</v>
      </c>
      <c r="F75" s="37">
        <v>1.0299999999999994</v>
      </c>
      <c r="G75" s="62">
        <v>0</v>
      </c>
      <c r="H75" s="62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</row>
    <row r="76" spans="1:13" x14ac:dyDescent="0.35">
      <c r="A76" s="37" t="s">
        <v>355</v>
      </c>
      <c r="B76" s="37" t="s">
        <v>357</v>
      </c>
      <c r="C76" s="37">
        <v>2</v>
      </c>
      <c r="D76" s="37" t="s">
        <v>255</v>
      </c>
    </row>
    <row r="77" spans="1:13" x14ac:dyDescent="0.35">
      <c r="A77" s="37" t="s">
        <v>102</v>
      </c>
      <c r="B77" s="37" t="s">
        <v>357</v>
      </c>
      <c r="C77" s="37">
        <v>2</v>
      </c>
      <c r="D77" s="37" t="s">
        <v>255</v>
      </c>
      <c r="E77" s="37">
        <v>1.9500000000000028</v>
      </c>
      <c r="F77" s="37">
        <v>2.8300000000000018</v>
      </c>
      <c r="G77" s="57">
        <v>0</v>
      </c>
      <c r="H77" s="62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</row>
    <row r="78" spans="1:13" x14ac:dyDescent="0.35">
      <c r="A78" s="37" t="s">
        <v>355</v>
      </c>
      <c r="B78" s="37" t="s">
        <v>357</v>
      </c>
      <c r="C78" s="37">
        <v>2</v>
      </c>
      <c r="D78" s="37" t="s">
        <v>251</v>
      </c>
    </row>
    <row r="79" spans="1:13" x14ac:dyDescent="0.35">
      <c r="A79" s="37" t="s">
        <v>102</v>
      </c>
      <c r="B79" s="37" t="s">
        <v>357</v>
      </c>
      <c r="C79" s="37">
        <v>2</v>
      </c>
      <c r="D79" s="37" t="s">
        <v>251</v>
      </c>
      <c r="E79" s="37">
        <v>1.75</v>
      </c>
      <c r="F79" s="37">
        <v>2.6500000000000004</v>
      </c>
      <c r="G79" s="62">
        <v>0</v>
      </c>
      <c r="H79" s="62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</row>
    <row r="80" spans="1:13" x14ac:dyDescent="0.35">
      <c r="A80" s="37" t="s">
        <v>355</v>
      </c>
      <c r="B80" s="37" t="s">
        <v>357</v>
      </c>
      <c r="C80" s="37">
        <v>2</v>
      </c>
      <c r="D80" s="37" t="s">
        <v>244</v>
      </c>
    </row>
    <row r="81" spans="1:13" x14ac:dyDescent="0.35">
      <c r="A81" s="37" t="s">
        <v>102</v>
      </c>
      <c r="B81" s="37" t="s">
        <v>357</v>
      </c>
      <c r="C81" s="37">
        <v>2</v>
      </c>
      <c r="D81" s="37" t="s">
        <v>244</v>
      </c>
      <c r="E81" s="37">
        <v>0.29999999999999716</v>
      </c>
      <c r="F81" s="37">
        <v>1.1000000000000014</v>
      </c>
      <c r="G81" s="57">
        <v>1.8399999999999999</v>
      </c>
      <c r="H81" s="62">
        <v>1.5300000000000011</v>
      </c>
      <c r="I81" s="57">
        <v>0.58000000000000007</v>
      </c>
      <c r="J81" s="57">
        <v>1.0599999999999987</v>
      </c>
      <c r="K81" s="57">
        <v>7.0000000000000284E-2</v>
      </c>
      <c r="L81" s="57">
        <v>4.3899999999999997</v>
      </c>
      <c r="M81" s="57">
        <v>0</v>
      </c>
    </row>
    <row r="82" spans="1:13" x14ac:dyDescent="0.35">
      <c r="A82" s="37" t="s">
        <v>355</v>
      </c>
      <c r="B82" s="37" t="s">
        <v>357</v>
      </c>
      <c r="C82" s="37">
        <v>3</v>
      </c>
      <c r="D82" s="37" t="s">
        <v>281</v>
      </c>
    </row>
    <row r="83" spans="1:13" x14ac:dyDescent="0.35">
      <c r="A83" s="37" t="s">
        <v>102</v>
      </c>
      <c r="B83" s="37" t="s">
        <v>357</v>
      </c>
      <c r="C83" s="37">
        <v>3</v>
      </c>
      <c r="D83" s="37" t="s">
        <v>281</v>
      </c>
      <c r="E83" s="37">
        <v>0.44000000000000483</v>
      </c>
      <c r="F83" s="37">
        <v>0.11000000000000121</v>
      </c>
      <c r="G83" s="62">
        <v>0</v>
      </c>
      <c r="H83" s="62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</row>
    <row r="84" spans="1:13" x14ac:dyDescent="0.35">
      <c r="A84" s="37" t="s">
        <v>355</v>
      </c>
      <c r="B84" s="37" t="s">
        <v>357</v>
      </c>
      <c r="C84" s="37">
        <v>3</v>
      </c>
      <c r="D84" s="37" t="s">
        <v>287</v>
      </c>
    </row>
    <row r="85" spans="1:13" x14ac:dyDescent="0.35">
      <c r="A85" s="37" t="s">
        <v>102</v>
      </c>
      <c r="B85" s="37" t="s">
        <v>357</v>
      </c>
      <c r="C85" s="37">
        <v>3</v>
      </c>
      <c r="D85" s="37" t="s">
        <v>287</v>
      </c>
      <c r="E85" s="37">
        <v>0.47999999999999687</v>
      </c>
      <c r="F85" s="37">
        <v>1.6799999999999997</v>
      </c>
      <c r="G85" s="57">
        <v>0</v>
      </c>
      <c r="H85" s="62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</row>
    <row r="86" spans="1:13" x14ac:dyDescent="0.35">
      <c r="A86" s="37" t="s">
        <v>355</v>
      </c>
      <c r="B86" s="37" t="s">
        <v>357</v>
      </c>
      <c r="C86" s="37">
        <v>3</v>
      </c>
      <c r="D86" s="37" t="s">
        <v>288</v>
      </c>
    </row>
    <row r="87" spans="1:13" x14ac:dyDescent="0.35">
      <c r="A87" s="37" t="s">
        <v>102</v>
      </c>
      <c r="B87" s="37" t="s">
        <v>357</v>
      </c>
      <c r="C87" s="37">
        <v>3</v>
      </c>
      <c r="D87" s="37" t="s">
        <v>288</v>
      </c>
      <c r="E87" s="37">
        <v>2.2600000000000051</v>
      </c>
      <c r="F87" s="37">
        <v>0.87000000000000099</v>
      </c>
      <c r="G87" s="62">
        <v>0.88000000000000256</v>
      </c>
      <c r="H87" s="62">
        <v>1.3900000000000006</v>
      </c>
      <c r="I87" s="57">
        <v>0.71</v>
      </c>
      <c r="J87" s="57">
        <v>0</v>
      </c>
      <c r="K87" s="57">
        <v>0</v>
      </c>
      <c r="L87" s="57">
        <v>0</v>
      </c>
      <c r="M87" s="57">
        <v>0</v>
      </c>
    </row>
    <row r="88" spans="1:13" x14ac:dyDescent="0.35">
      <c r="A88" s="37" t="s">
        <v>355</v>
      </c>
      <c r="B88" s="37" t="s">
        <v>357</v>
      </c>
      <c r="C88" s="37">
        <v>3</v>
      </c>
      <c r="D88" s="37" t="s">
        <v>275</v>
      </c>
    </row>
    <row r="89" spans="1:13" x14ac:dyDescent="0.35">
      <c r="A89" s="37" t="s">
        <v>102</v>
      </c>
      <c r="B89" s="37" t="s">
        <v>357</v>
      </c>
      <c r="C89" s="37">
        <v>3</v>
      </c>
      <c r="D89" s="37" t="s">
        <v>275</v>
      </c>
      <c r="E89" s="37">
        <v>0.51999999999999602</v>
      </c>
      <c r="F89" s="37">
        <v>3.24</v>
      </c>
      <c r="G89" s="57">
        <v>0.44999999999999929</v>
      </c>
      <c r="H89" s="62">
        <v>0.74000000000000021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</row>
    <row r="90" spans="1:13" x14ac:dyDescent="0.35">
      <c r="A90" s="37" t="s">
        <v>355</v>
      </c>
      <c r="B90" s="37" t="s">
        <v>357</v>
      </c>
      <c r="C90" s="37" t="s">
        <v>95</v>
      </c>
      <c r="D90" s="37" t="s">
        <v>271</v>
      </c>
    </row>
    <row r="91" spans="1:13" x14ac:dyDescent="0.35">
      <c r="A91" s="37" t="s">
        <v>102</v>
      </c>
      <c r="B91" s="37" t="s">
        <v>357</v>
      </c>
      <c r="C91" s="37" t="s">
        <v>95</v>
      </c>
      <c r="D91" s="37" t="s">
        <v>271</v>
      </c>
      <c r="E91" s="37">
        <v>8.9999999999996305E-2</v>
      </c>
      <c r="F91" s="37">
        <v>1.2599999999999998</v>
      </c>
      <c r="G91" s="62">
        <v>0</v>
      </c>
      <c r="H91" s="62">
        <v>0</v>
      </c>
      <c r="I91" s="57">
        <v>0</v>
      </c>
      <c r="J91" s="57">
        <v>0</v>
      </c>
      <c r="K91" s="57">
        <v>0</v>
      </c>
      <c r="L91" s="57">
        <v>0</v>
      </c>
      <c r="M91" s="57">
        <v>0</v>
      </c>
    </row>
    <row r="92" spans="1:13" x14ac:dyDescent="0.35">
      <c r="A92" s="37" t="s">
        <v>355</v>
      </c>
      <c r="B92" s="37" t="s">
        <v>357</v>
      </c>
      <c r="C92" s="37" t="s">
        <v>95</v>
      </c>
      <c r="D92" s="37" t="s">
        <v>265</v>
      </c>
    </row>
    <row r="93" spans="1:13" x14ac:dyDescent="0.35">
      <c r="A93" s="37" t="s">
        <v>102</v>
      </c>
      <c r="B93" s="37" t="s">
        <v>357</v>
      </c>
      <c r="C93" s="37" t="s">
        <v>95</v>
      </c>
      <c r="D93" s="37" t="s">
        <v>265</v>
      </c>
      <c r="E93" s="37">
        <v>2.5</v>
      </c>
      <c r="F93" s="37">
        <v>1.8199999999999985</v>
      </c>
      <c r="G93" s="57">
        <v>0</v>
      </c>
      <c r="H93" s="62">
        <v>0</v>
      </c>
      <c r="I93" s="57">
        <v>0</v>
      </c>
      <c r="J93" s="57">
        <v>0</v>
      </c>
      <c r="K93" s="57">
        <v>0</v>
      </c>
      <c r="L93" s="57">
        <v>0</v>
      </c>
      <c r="M93" s="57">
        <v>0</v>
      </c>
    </row>
    <row r="94" spans="1:13" x14ac:dyDescent="0.35">
      <c r="A94" s="37" t="s">
        <v>355</v>
      </c>
      <c r="B94" s="37" t="s">
        <v>357</v>
      </c>
      <c r="C94" s="37" t="s">
        <v>95</v>
      </c>
      <c r="D94" s="37" t="s">
        <v>269</v>
      </c>
    </row>
    <row r="95" spans="1:13" x14ac:dyDescent="0.35">
      <c r="A95" s="37" t="s">
        <v>102</v>
      </c>
      <c r="B95" s="37" t="s">
        <v>357</v>
      </c>
      <c r="C95" s="37" t="s">
        <v>95</v>
      </c>
      <c r="D95" s="37" t="s">
        <v>269</v>
      </c>
      <c r="E95" s="37">
        <v>2.6700000000000017</v>
      </c>
      <c r="F95" s="37">
        <v>1.4699999999999989</v>
      </c>
      <c r="G95" s="62">
        <v>1.3900000000000006</v>
      </c>
      <c r="H95" s="62">
        <v>0.37999999999999901</v>
      </c>
      <c r="I95" s="57">
        <v>-8.9999999999999858E-2</v>
      </c>
      <c r="J95" s="57">
        <v>0.34999999999999964</v>
      </c>
      <c r="K95" s="57">
        <v>-0.26999999999999957</v>
      </c>
      <c r="L95" s="57">
        <v>1.2699999999999996</v>
      </c>
      <c r="M95" s="57">
        <v>0.61999999999999744</v>
      </c>
    </row>
    <row r="96" spans="1:13" x14ac:dyDescent="0.35">
      <c r="A96" s="37" t="s">
        <v>355</v>
      </c>
      <c r="B96" s="37" t="s">
        <v>357</v>
      </c>
      <c r="C96" s="37" t="s">
        <v>95</v>
      </c>
      <c r="D96" s="37" t="s">
        <v>268</v>
      </c>
    </row>
    <row r="97" spans="1:13" x14ac:dyDescent="0.35">
      <c r="A97" s="37" t="s">
        <v>102</v>
      </c>
      <c r="B97" s="37" t="s">
        <v>357</v>
      </c>
      <c r="C97" s="37" t="s">
        <v>95</v>
      </c>
      <c r="D97" s="37" t="s">
        <v>268</v>
      </c>
      <c r="E97" s="37">
        <v>1.3400000000000034</v>
      </c>
      <c r="F97" s="37">
        <v>3.0600000000000005</v>
      </c>
      <c r="G97" s="57">
        <v>0</v>
      </c>
      <c r="H97" s="62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</row>
    <row r="98" spans="1:13" x14ac:dyDescent="0.35">
      <c r="D98" s="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Precut</vt:lpstr>
      <vt:lpstr>Acclimatization log</vt:lpstr>
      <vt:lpstr>Experimental log</vt:lpstr>
      <vt:lpstr>Feeding log</vt:lpstr>
      <vt:lpstr>Pre-measured weight</vt:lpstr>
      <vt:lpstr>Post-measured weight</vt:lpstr>
      <vt:lpstr>All weight</vt:lpstr>
      <vt:lpstr>PercentchangeBW</vt:lpstr>
      <vt:lpstr>PercentchangeGrowth</vt:lpstr>
      <vt:lpstr>Linear extension</vt:lpstr>
      <vt:lpstr>ImageJSA</vt:lpstr>
      <vt:lpstr>graphdata</vt:lpstr>
      <vt:lpstr>Standard Average</vt:lpstr>
      <vt:lpstr>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gould054</dc:creator>
  <cp:lastModifiedBy>kate g</cp:lastModifiedBy>
  <dcterms:created xsi:type="dcterms:W3CDTF">2018-04-24T21:01:56Z</dcterms:created>
  <dcterms:modified xsi:type="dcterms:W3CDTF">2019-08-28T17:35:14Z</dcterms:modified>
</cp:coreProperties>
</file>