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GitHub\Todo\Probability\Application Binomial Distribution\"/>
    </mc:Choice>
  </mc:AlternateContent>
  <bookViews>
    <workbookView xWindow="0" yWindow="0" windowWidth="16380" windowHeight="8190" tabRatio="199"/>
  </bookViews>
  <sheets>
    <sheet name="Sheet1" sheetId="1" r:id="rId1"/>
    <sheet name="Sheet2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I18" i="3" l="1"/>
  <c r="I19" i="3"/>
  <c r="I20" i="3" s="1"/>
  <c r="I21" i="3" s="1"/>
  <c r="I22" i="3" s="1"/>
  <c r="I17" i="3"/>
  <c r="I16" i="3"/>
  <c r="H17" i="3"/>
  <c r="H18" i="3"/>
  <c r="H19" i="3"/>
  <c r="H20" i="3"/>
  <c r="H21" i="3"/>
  <c r="H22" i="3"/>
  <c r="H16" i="3"/>
  <c r="F11" i="3"/>
  <c r="D22" i="3" s="1"/>
  <c r="E15" i="2"/>
  <c r="C29" i="2" s="1"/>
  <c r="H11" i="2"/>
  <c r="G11" i="2"/>
  <c r="F11" i="2"/>
  <c r="E11" i="2"/>
  <c r="D11" i="2"/>
  <c r="J15" i="2" s="1"/>
  <c r="E23" i="1"/>
  <c r="D23" i="1"/>
  <c r="E9" i="1"/>
  <c r="I40" i="1" s="1"/>
  <c r="I29" i="2" l="1"/>
  <c r="I25" i="2"/>
  <c r="I22" i="2"/>
  <c r="I21" i="2"/>
  <c r="I28" i="2"/>
  <c r="I26" i="2"/>
  <c r="I23" i="2"/>
  <c r="I19" i="2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I27" i="2"/>
  <c r="I24" i="2"/>
  <c r="I20" i="2"/>
  <c r="I11" i="1"/>
  <c r="I13" i="1"/>
  <c r="I15" i="1"/>
  <c r="I17" i="1"/>
  <c r="I19" i="1"/>
  <c r="I21" i="1"/>
  <c r="I24" i="1"/>
  <c r="I26" i="1"/>
  <c r="I28" i="1"/>
  <c r="I31" i="1"/>
  <c r="I33" i="1"/>
  <c r="I35" i="1"/>
  <c r="I37" i="1"/>
  <c r="I39" i="1"/>
  <c r="I41" i="1"/>
  <c r="D17" i="3"/>
  <c r="D19" i="3"/>
  <c r="D21" i="3"/>
  <c r="C19" i="2"/>
  <c r="D19" i="2" s="1"/>
  <c r="D20" i="2" s="1"/>
  <c r="C20" i="2"/>
  <c r="C21" i="2"/>
  <c r="C22" i="2"/>
  <c r="C23" i="2"/>
  <c r="C24" i="2"/>
  <c r="C25" i="2"/>
  <c r="C26" i="2"/>
  <c r="C27" i="2"/>
  <c r="C28" i="2"/>
  <c r="I10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I12" i="1"/>
  <c r="I14" i="1"/>
  <c r="I16" i="1"/>
  <c r="I18" i="1"/>
  <c r="I20" i="1"/>
  <c r="I22" i="1"/>
  <c r="I23" i="1"/>
  <c r="I25" i="1"/>
  <c r="I27" i="1"/>
  <c r="I29" i="1"/>
  <c r="I32" i="1"/>
  <c r="I34" i="1"/>
  <c r="I36" i="1"/>
  <c r="I38" i="1"/>
  <c r="D16" i="3"/>
  <c r="E16" i="3" s="1"/>
  <c r="E17" i="3" s="1"/>
  <c r="D18" i="3"/>
  <c r="D29" i="3" s="1"/>
  <c r="D20" i="3"/>
  <c r="D33" i="3" l="1"/>
  <c r="E18" i="3"/>
  <c r="D21" i="2"/>
  <c r="D22" i="2" s="1"/>
  <c r="D23" i="2" s="1"/>
  <c r="D24" i="2" s="1"/>
  <c r="D25" i="2" s="1"/>
  <c r="D26" i="2" s="1"/>
  <c r="D27" i="2" s="1"/>
  <c r="D28" i="2" s="1"/>
  <c r="D29" i="2" s="1"/>
  <c r="D31" i="3" l="1"/>
  <c r="E19" i="3"/>
  <c r="E20" i="3" s="1"/>
  <c r="E21" i="3" s="1"/>
  <c r="E22" i="3" s="1"/>
</calcChain>
</file>

<file path=xl/sharedStrings.xml><?xml version="1.0" encoding="utf-8"?>
<sst xmlns="http://schemas.openxmlformats.org/spreadsheetml/2006/main" count="78" uniqueCount="58">
  <si>
    <t>Applications based on Binomial Distribution</t>
  </si>
  <si>
    <t>Question 1: In an election, 30 people needs to be selected form all over the India. Let x be the number of selected person those are educated.</t>
  </si>
  <si>
    <t>Using Binomial Distribution, answer the following questions:</t>
  </si>
  <si>
    <t>a) What is probability that exactly 60% candidates are literate?</t>
  </si>
  <si>
    <t>Formula:</t>
  </si>
  <si>
    <t>b) What is probability at least 50% candidates are literate?</t>
  </si>
  <si>
    <t>P(x) = C(n,r) * p^r * (1-p)^(n-r)</t>
  </si>
  <si>
    <t>N</t>
  </si>
  <si>
    <t>P</t>
  </si>
  <si>
    <t>X</t>
  </si>
  <si>
    <t>P(X)</t>
  </si>
  <si>
    <t>CMF</t>
  </si>
  <si>
    <t>Age group</t>
  </si>
  <si>
    <t>Persons</t>
  </si>
  <si>
    <t>Literate Person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</si>
  <si>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</si>
  <si>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</si>
  <si>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</si>
  <si>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</si>
  <si>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</si>
  <si>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</si>
  <si>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</si>
  <si>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</si>
  <si>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</si>
  <si>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</si>
  <si>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Sum:</t>
  </si>
  <si>
    <t>Ans a) 60% of 30 = 18 persons. So, probability that exactly 50%</t>
  </si>
  <si>
    <r>
      <t>persons are literate corresponding that is</t>
    </r>
    <r>
      <rPr>
        <b/>
        <sz val="15"/>
        <rFont val="Times New Roman"/>
        <family val="1"/>
        <charset val="1"/>
      </rPr>
      <t xml:space="preserve"> 0.1473386332 </t>
    </r>
  </si>
  <si>
    <t>is the required answer.</t>
  </si>
  <si>
    <t>Ans b) 50% of 30 = 15 persons. So, probability that at least</t>
  </si>
  <si>
    <r>
      <t xml:space="preserve">50% persons are literate will be </t>
    </r>
    <r>
      <rPr>
        <b/>
        <sz val="15"/>
        <rFont val="Times New Roman"/>
        <family val="1"/>
        <charset val="1"/>
      </rPr>
      <t>0.8989830103</t>
    </r>
    <r>
      <rPr>
        <sz val="15"/>
        <rFont val="Times New Roman"/>
        <family val="1"/>
        <charset val="1"/>
      </rPr>
      <t xml:space="preserve"> (1-CMF(14)).</t>
    </r>
  </si>
  <si>
    <t>Question 2: For a certain post 10 persons need to be selected from entire population with age between 20-29. Let x be the</t>
  </si>
  <si>
    <r>
      <t>number of selected person having technical, 10</t>
    </r>
    <r>
      <rPr>
        <b/>
        <vertAlign val="superscript"/>
        <sz val="15"/>
        <color rgb="FFFF3300"/>
        <rFont val="Times New Roman"/>
        <family val="1"/>
        <charset val="1"/>
      </rPr>
      <t>th</t>
    </r>
    <r>
      <rPr>
        <b/>
        <sz val="15"/>
        <color rgb="FFFF3300"/>
        <rFont val="Times New Roman"/>
        <family val="1"/>
        <charset val="1"/>
      </rPr>
      <t xml:space="preserve"> and above qualification. Show binomial distribution using graph. How the </t>
    </r>
  </si>
  <si>
    <r>
      <t>distribution will change if qualifications is changed to 12</t>
    </r>
    <r>
      <rPr>
        <b/>
        <vertAlign val="superscript"/>
        <sz val="15"/>
        <color rgb="FFFF3300"/>
        <rFont val="Times New Roman"/>
        <family val="1"/>
        <charset val="1"/>
      </rPr>
      <t>th</t>
    </r>
    <r>
      <rPr>
        <b/>
        <sz val="15"/>
        <color rgb="FFFF3300"/>
        <rFont val="Times New Roman"/>
        <family val="1"/>
        <charset val="1"/>
      </rPr>
      <t xml:space="preserve"> and above?</t>
    </r>
  </si>
  <si>
    <t>Age Group</t>
  </si>
  <si>
    <r>
      <t>10</t>
    </r>
    <r>
      <rPr>
        <b/>
        <u/>
        <vertAlign val="superscript"/>
        <sz val="15"/>
        <rFont val="Times New Roman"/>
        <family val="1"/>
        <charset val="1"/>
      </rPr>
      <t>th</t>
    </r>
  </si>
  <si>
    <r>
      <t>12</t>
    </r>
    <r>
      <rPr>
        <b/>
        <u/>
        <vertAlign val="superscript"/>
        <sz val="15"/>
        <rFont val="Times New Roman"/>
        <family val="1"/>
        <charset val="1"/>
      </rPr>
      <t>th</t>
    </r>
    <r>
      <rPr>
        <b/>
        <u/>
        <sz val="15"/>
        <rFont val="Times New Roman"/>
        <family val="1"/>
        <charset val="1"/>
      </rPr>
      <t xml:space="preserve"> </t>
    </r>
  </si>
  <si>
    <t>Graduate</t>
  </si>
  <si>
    <t>Technical</t>
  </si>
  <si>
    <t>20-24</t>
  </si>
  <si>
    <t>25-29</t>
  </si>
  <si>
    <r>
      <t>For 1</t>
    </r>
    <r>
      <rPr>
        <vertAlign val="superscript"/>
        <sz val="15"/>
        <rFont val="Times New Roman"/>
        <family val="1"/>
        <charset val="1"/>
      </rPr>
      <t>st</t>
    </r>
    <r>
      <rPr>
        <sz val="15"/>
        <rFont val="Times New Roman"/>
        <family val="1"/>
        <charset val="1"/>
      </rPr>
      <t xml:space="preserve"> Part: </t>
    </r>
  </si>
  <si>
    <r>
      <t>For 2</t>
    </r>
    <r>
      <rPr>
        <vertAlign val="superscript"/>
        <sz val="15"/>
        <rFont val="Times New Roman"/>
        <family val="1"/>
        <charset val="1"/>
      </rPr>
      <t>nd</t>
    </r>
    <r>
      <rPr>
        <sz val="15"/>
        <rFont val="Times New Roman"/>
        <family val="1"/>
        <charset val="1"/>
      </rPr>
      <t xml:space="preserve"> Part:</t>
    </r>
  </si>
  <si>
    <t>Question 3: An electronic store has received a shipment of 20 table radio that have connection for an i-pod or i-phone. 1</t>
  </si>
  <si>
    <t>2 of these have two slots(so they can accommodate both devices). And the other 8 have a single slot. Suppose that 6 of that 20 radio</t>
  </si>
  <si>
    <t>are randomly selected to be stored under a shelf where the radios are displayed and the remaining are placed in store room.</t>
  </si>
  <si>
    <t>Let x equal to the number among the radio stored under the display shelves that have 2 slots.</t>
  </si>
  <si>
    <t>(a) What kind of distribution does x have?</t>
  </si>
  <si>
    <t>(b) Compute P(X=2),P(X&lt;=2) and P(X&gt;=2)?</t>
  </si>
  <si>
    <t>p</t>
  </si>
  <si>
    <t>n</t>
  </si>
  <si>
    <t>P(X=r)</t>
  </si>
  <si>
    <t>Solution :</t>
  </si>
  <si>
    <r>
      <t xml:space="preserve">(a) </t>
    </r>
    <r>
      <rPr>
        <sz val="15"/>
        <rFont val="Times New Roman"/>
        <family val="1"/>
        <charset val="1"/>
      </rPr>
      <t>Binomial Distribution</t>
    </r>
  </si>
  <si>
    <r>
      <t xml:space="preserve">(b) </t>
    </r>
    <r>
      <rPr>
        <sz val="15"/>
        <rFont val="Times New Roman"/>
        <family val="1"/>
        <charset val="1"/>
      </rPr>
      <t>P(X=2)</t>
    </r>
  </si>
  <si>
    <t>P(X&lt;=2)</t>
  </si>
  <si>
    <t>P(X&gt;=2)</t>
  </si>
  <si>
    <t xml:space="preserve"> P(X=r)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</si>
</sst>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b/>
      <u/>
      <sz val="22"/>
      <color rgb="FF0000FF"/>
      <name val="Times New Roman"/>
      <family val="1"/>
      <charset val="1"/>
    </font>
    <font>
      <b/>
      <u/>
      <sz val="10"/>
      <name val="Times New Roman"/>
      <family val="1"/>
      <charset val="1"/>
    </font>
    <font>
      <b/>
      <sz val="15"/>
      <color rgb="FFFF3300"/>
      <name val="Times New Roman"/>
      <family val="1"/>
      <charset val="1"/>
    </font>
    <font>
      <b/>
      <u/>
      <sz val="15"/>
      <name val="Times New Roman"/>
      <family val="1"/>
      <charset val="1"/>
    </font>
    <font>
      <b/>
      <sz val="15"/>
      <name val="Times New Roman"/>
      <family val="1"/>
      <charset val="1"/>
    </font>
    <font>
      <b/>
      <u/>
      <sz val="15"/>
      <color rgb="FF0000FF"/>
      <name val="Times New Roman"/>
      <family val="1"/>
      <charset val="1"/>
    </font>
    <font>
      <b/>
      <u/>
      <sz val="15"/>
      <color rgb="FF77216F"/>
      <name val="Times New Roman"/>
      <family val="1"/>
      <charset val="1"/>
    </font>
    <font>
      <sz val="15"/>
      <color rgb="FF77216F"/>
      <name val="Times New Roman"/>
      <family val="1"/>
      <charset val="1"/>
    </font>
    <font>
      <b/>
      <sz val="20"/>
      <name val="Times New Roman"/>
      <family val="1"/>
      <charset val="1"/>
    </font>
    <font>
      <sz val="15"/>
      <name val="Times New Roman"/>
      <family val="1"/>
      <charset val="1"/>
    </font>
    <font>
      <sz val="12"/>
      <name val="Times New Roman"/>
      <family val="1"/>
      <charset val="1"/>
    </font>
    <font>
      <b/>
      <sz val="15"/>
      <color rgb="FF0000FF"/>
      <name val="Times New Roman"/>
      <family val="1"/>
      <charset val="1"/>
    </font>
    <font>
      <b/>
      <u/>
      <sz val="14"/>
      <color rgb="FFFF3300"/>
      <name val="Times New Roman"/>
      <family val="1"/>
      <charset val="1"/>
    </font>
    <font>
      <b/>
      <sz val="14"/>
      <color rgb="FFFF3300"/>
      <name val="Times New Roman"/>
      <family val="1"/>
      <charset val="1"/>
    </font>
    <font>
      <sz val="15"/>
      <color rgb="FF0000FF"/>
      <name val="Times New Roman"/>
      <family val="1"/>
      <charset val="1"/>
    </font>
    <font>
      <b/>
      <vertAlign val="superscript"/>
      <sz val="15"/>
      <color rgb="FFFF3300"/>
      <name val="Times New Roman"/>
      <family val="1"/>
      <charset val="1"/>
    </font>
    <font>
      <b/>
      <u/>
      <vertAlign val="superscript"/>
      <sz val="15"/>
      <name val="Times New Roman"/>
      <family val="1"/>
      <charset val="1"/>
    </font>
    <font>
      <vertAlign val="superscript"/>
      <sz val="15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b/>
      <sz val="15"/>
      <color rgb="FFFF3333"/>
      <name val="Times New Roman"/>
      <family val="1"/>
      <charset val="1"/>
    </font>
    <font>
      <sz val="15"/>
      <color rgb="FFFF3333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FF"/>
        <bgColor rgb="FFFFCCCC"/>
      </patternFill>
    </fill>
    <fill>
      <patternFill patternType="solid">
        <fgColor rgb="FFFFCC99"/>
        <bgColor rgb="FFF8CBAD"/>
      </patternFill>
    </fill>
    <fill>
      <patternFill patternType="solid">
        <fgColor rgb="FFF8CBAD"/>
        <bgColor rgb="FFFFCC99"/>
      </patternFill>
    </fill>
    <fill>
      <patternFill patternType="solid">
        <fgColor rgb="FFFFCCCC"/>
        <bgColor rgb="FFF8CBAD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2" borderId="1" xfId="0" applyFont="1" applyFill="1" applyBorder="1"/>
    <xf numFmtId="0" fontId="7" fillId="2" borderId="1" xfId="0" applyFont="1" applyFill="1" applyBorder="1"/>
    <xf numFmtId="0" fontId="7" fillId="0" borderId="0" xfId="0" applyFont="1" applyBorder="1"/>
    <xf numFmtId="0" fontId="10" fillId="2" borderId="1" xfId="0" applyFont="1" applyFill="1" applyBorder="1"/>
    <xf numFmtId="0" fontId="10" fillId="0" borderId="0" xfId="0" applyFont="1"/>
    <xf numFmtId="0" fontId="11" fillId="0" borderId="0" xfId="0" applyFont="1"/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12" fillId="0" borderId="2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6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77216F"/>
      <rgbColor rgb="FFFFCC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CBAD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FF333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P(X)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2"/>
          </c:marker>
          <c:xVal>
            <c:numRef>
              <c:f>Sheet1!$H$10:$H$41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Sheet1!$I$10:$I$41</c:f>
              <c:numCache>
                <c:formatCode>General</c:formatCode>
                <c:ptCount val="32"/>
                <c:pt idx="0">
                  <c:v>1.3384518561116769E-12</c:v>
                </c:pt>
                <c:pt idx="1">
                  <c:v>5.9732282248357563E-11</c:v>
                </c:pt>
                <c:pt idx="2">
                  <c:v>1.2884340997256955E-9</c:v>
                </c:pt>
                <c:pt idx="3">
                  <c:v>1.7888918542970598E-8</c:v>
                </c:pt>
                <c:pt idx="4">
                  <c:v>1.7962755514563993E-7</c:v>
                </c:pt>
                <c:pt idx="5">
                  <c:v>1.3895091214936196E-6</c:v>
                </c:pt>
                <c:pt idx="6">
                  <c:v>8.612619482386588E-6</c:v>
                </c:pt>
                <c:pt idx="7">
                  <c:v>4.3927204017346394E-5</c:v>
                </c:pt>
                <c:pt idx="8">
                  <c:v>1.8786959957249228E-4</c:v>
                </c:pt>
                <c:pt idx="9">
                  <c:v>6.8315897875478979E-4</c:v>
                </c:pt>
                <c:pt idx="10">
                  <c:v>2.1341560645012241E-3</c:v>
                </c:pt>
                <c:pt idx="11">
                  <c:v>5.772295888410283E-3</c:v>
                </c:pt>
                <c:pt idx="12">
                  <c:v>1.3595839824217576E-2</c:v>
                </c:pt>
                <c:pt idx="13">
                  <c:v>2.8004014364989328E-2</c:v>
                </c:pt>
                <c:pt idx="14">
                  <c:v>5.0585526786527613E-2</c:v>
                </c:pt>
                <c:pt idx="15">
                  <c:v>8.0267567170333148E-2</c:v>
                </c:pt>
                <c:pt idx="16">
                  <c:v>0.11194288002670441</c:v>
                </c:pt>
                <c:pt idx="17">
                  <c:v>0.13713890893442221</c:v>
                </c:pt>
                <c:pt idx="18">
                  <c:v>0.14733863317100931</c:v>
                </c:pt>
                <c:pt idx="19">
                  <c:v>0.13842973302517411</c:v>
                </c:pt>
                <c:pt idx="21">
                  <c:v>0.11326015988240899</c:v>
                </c:pt>
                <c:pt idx="22">
                  <c:v>8.023114222692658E-2</c:v>
                </c:pt>
                <c:pt idx="23">
                  <c:v>4.8825635352078435E-2</c:v>
                </c:pt>
                <c:pt idx="24">
                  <c:v>2.5263595191418783E-2</c:v>
                </c:pt>
                <c:pt idx="25">
                  <c:v>1.0961425883609675E-2</c:v>
                </c:pt>
                <c:pt idx="26">
                  <c:v>3.9134824714657183E-3</c:v>
                </c:pt>
                <c:pt idx="27">
                  <c:v>1.1195542652610128E-3</c:v>
                </c:pt>
                <c:pt idx="28">
                  <c:v>2.4673256610120123E-4</c:v>
                </c:pt>
                <c:pt idx="29">
                  <c:v>3.9325549383581481E-5</c:v>
                </c:pt>
                <c:pt idx="30">
                  <c:v>4.0345202146170575E-6</c:v>
                </c:pt>
                <c:pt idx="31">
                  <c:v>2.0005791607984317E-7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F-4339-A8B1-B1E589D44B34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2"/>
          </c:marker>
          <c:xVal>
            <c:numRef>
              <c:f>Sheet1!$H$10:$H$41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Sheet1!$J$10:$J$41</c:f>
              <c:numCache>
                <c:formatCode>General</c:formatCode>
                <c:ptCount val="32"/>
                <c:pt idx="0">
                  <c:v>1.3384518561116769E-12</c:v>
                </c:pt>
                <c:pt idx="1">
                  <c:v>6.107073410446924E-11</c:v>
                </c:pt>
                <c:pt idx="2">
                  <c:v>1.3495048338301647E-9</c:v>
                </c:pt>
                <c:pt idx="3">
                  <c:v>1.9238423376800763E-8</c:v>
                </c:pt>
                <c:pt idx="4">
                  <c:v>1.9886597852244069E-7</c:v>
                </c:pt>
                <c:pt idx="5">
                  <c:v>1.5883751000160604E-6</c:v>
                </c:pt>
                <c:pt idx="6">
                  <c:v>1.0200994582402649E-5</c:v>
                </c:pt>
                <c:pt idx="7">
                  <c:v>5.412819859974904E-5</c:v>
                </c:pt>
                <c:pt idx="8">
                  <c:v>2.4199779817224133E-4</c:v>
                </c:pt>
                <c:pt idx="9">
                  <c:v>9.2515677692703107E-4</c:v>
                </c:pt>
                <c:pt idx="10">
                  <c:v>3.059312841428255E-3</c:v>
                </c:pt>
                <c:pt idx="11">
                  <c:v>8.831608729838538E-3</c:v>
                </c:pt>
                <c:pt idx="12">
                  <c:v>2.2427448554056116E-2</c:v>
                </c:pt>
                <c:pt idx="13">
                  <c:v>5.0431462919045447E-2</c:v>
                </c:pt>
                <c:pt idx="14">
                  <c:v>0.10101698970557306</c:v>
                </c:pt>
                <c:pt idx="15">
                  <c:v>0.18128455687590622</c:v>
                </c:pt>
                <c:pt idx="16">
                  <c:v>0.29322743690261066</c:v>
                </c:pt>
                <c:pt idx="17">
                  <c:v>0.43036634583703287</c:v>
                </c:pt>
                <c:pt idx="18">
                  <c:v>0.57770497900804219</c:v>
                </c:pt>
                <c:pt idx="19">
                  <c:v>0.71613471203321633</c:v>
                </c:pt>
                <c:pt idx="21">
                  <c:v>0.82939487191562533</c:v>
                </c:pt>
                <c:pt idx="22">
                  <c:v>0.90962601414255195</c:v>
                </c:pt>
                <c:pt idx="23">
                  <c:v>0.95845164949463035</c:v>
                </c:pt>
                <c:pt idx="24">
                  <c:v>0.9837152446860491</c:v>
                </c:pt>
                <c:pt idx="25">
                  <c:v>0.99467667056965881</c:v>
                </c:pt>
                <c:pt idx="26">
                  <c:v>0.99859015304112453</c:v>
                </c:pt>
                <c:pt idx="27">
                  <c:v>0.99970970730638553</c:v>
                </c:pt>
                <c:pt idx="28">
                  <c:v>0.99995643987248672</c:v>
                </c:pt>
                <c:pt idx="29">
                  <c:v>0.9999957654218703</c:v>
                </c:pt>
                <c:pt idx="30">
                  <c:v>0.99999979994208488</c:v>
                </c:pt>
                <c:pt idx="31">
                  <c:v>1.0000000000000009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F-4339-A8B1-B1E589D4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0117"/>
        <c:axId val="93653538"/>
      </c:scatterChart>
      <c:valAx>
        <c:axId val="4879011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53538"/>
        <c:crossesAt val="0"/>
        <c:crossBetween val="midCat"/>
      </c:valAx>
      <c:valAx>
        <c:axId val="9365353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01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P(X)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Sheet1!$I$10:$I$41</c:f>
              <c:numCache>
                <c:formatCode>General</c:formatCode>
                <c:ptCount val="32"/>
                <c:pt idx="0">
                  <c:v>1.3384518561116769E-12</c:v>
                </c:pt>
                <c:pt idx="1">
                  <c:v>5.9732282248357563E-11</c:v>
                </c:pt>
                <c:pt idx="2">
                  <c:v>1.2884340997256955E-9</c:v>
                </c:pt>
                <c:pt idx="3">
                  <c:v>1.7888918542970598E-8</c:v>
                </c:pt>
                <c:pt idx="4">
                  <c:v>1.7962755514563993E-7</c:v>
                </c:pt>
                <c:pt idx="5">
                  <c:v>1.3895091214936196E-6</c:v>
                </c:pt>
                <c:pt idx="6">
                  <c:v>8.612619482386588E-6</c:v>
                </c:pt>
                <c:pt idx="7">
                  <c:v>4.3927204017346394E-5</c:v>
                </c:pt>
                <c:pt idx="8">
                  <c:v>1.8786959957249228E-4</c:v>
                </c:pt>
                <c:pt idx="9">
                  <c:v>6.8315897875478979E-4</c:v>
                </c:pt>
                <c:pt idx="10">
                  <c:v>2.1341560645012241E-3</c:v>
                </c:pt>
                <c:pt idx="11">
                  <c:v>5.772295888410283E-3</c:v>
                </c:pt>
                <c:pt idx="12">
                  <c:v>1.3595839824217576E-2</c:v>
                </c:pt>
                <c:pt idx="13">
                  <c:v>2.8004014364989328E-2</c:v>
                </c:pt>
                <c:pt idx="14">
                  <c:v>5.0585526786527613E-2</c:v>
                </c:pt>
                <c:pt idx="15">
                  <c:v>8.0267567170333148E-2</c:v>
                </c:pt>
                <c:pt idx="16">
                  <c:v>0.11194288002670441</c:v>
                </c:pt>
                <c:pt idx="17">
                  <c:v>0.13713890893442221</c:v>
                </c:pt>
                <c:pt idx="18">
                  <c:v>0.14733863317100931</c:v>
                </c:pt>
                <c:pt idx="19">
                  <c:v>0.13842973302517411</c:v>
                </c:pt>
                <c:pt idx="21">
                  <c:v>0.11326015988240899</c:v>
                </c:pt>
                <c:pt idx="22">
                  <c:v>8.023114222692658E-2</c:v>
                </c:pt>
                <c:pt idx="23">
                  <c:v>4.8825635352078435E-2</c:v>
                </c:pt>
                <c:pt idx="24">
                  <c:v>2.5263595191418783E-2</c:v>
                </c:pt>
                <c:pt idx="25">
                  <c:v>1.0961425883609675E-2</c:v>
                </c:pt>
                <c:pt idx="26">
                  <c:v>3.9134824714657183E-3</c:v>
                </c:pt>
                <c:pt idx="27">
                  <c:v>1.1195542652610128E-3</c:v>
                </c:pt>
                <c:pt idx="28">
                  <c:v>2.4673256610120123E-4</c:v>
                </c:pt>
                <c:pt idx="29">
                  <c:v>3.9325549383581481E-5</c:v>
                </c:pt>
                <c:pt idx="30">
                  <c:v>4.0345202146170575E-6</c:v>
                </c:pt>
                <c:pt idx="31">
                  <c:v>2.0005791607984317E-7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0-4989-A735-784AFFC9C555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Sheet1!$J$10:$J$41</c:f>
              <c:numCache>
                <c:formatCode>General</c:formatCode>
                <c:ptCount val="32"/>
                <c:pt idx="0">
                  <c:v>1.3384518561116769E-12</c:v>
                </c:pt>
                <c:pt idx="1">
                  <c:v>6.107073410446924E-11</c:v>
                </c:pt>
                <c:pt idx="2">
                  <c:v>1.3495048338301647E-9</c:v>
                </c:pt>
                <c:pt idx="3">
                  <c:v>1.9238423376800763E-8</c:v>
                </c:pt>
                <c:pt idx="4">
                  <c:v>1.9886597852244069E-7</c:v>
                </c:pt>
                <c:pt idx="5">
                  <c:v>1.5883751000160604E-6</c:v>
                </c:pt>
                <c:pt idx="6">
                  <c:v>1.0200994582402649E-5</c:v>
                </c:pt>
                <c:pt idx="7">
                  <c:v>5.412819859974904E-5</c:v>
                </c:pt>
                <c:pt idx="8">
                  <c:v>2.4199779817224133E-4</c:v>
                </c:pt>
                <c:pt idx="9">
                  <c:v>9.2515677692703107E-4</c:v>
                </c:pt>
                <c:pt idx="10">
                  <c:v>3.059312841428255E-3</c:v>
                </c:pt>
                <c:pt idx="11">
                  <c:v>8.831608729838538E-3</c:v>
                </c:pt>
                <c:pt idx="12">
                  <c:v>2.2427448554056116E-2</c:v>
                </c:pt>
                <c:pt idx="13">
                  <c:v>5.0431462919045447E-2</c:v>
                </c:pt>
                <c:pt idx="14">
                  <c:v>0.10101698970557306</c:v>
                </c:pt>
                <c:pt idx="15">
                  <c:v>0.18128455687590622</c:v>
                </c:pt>
                <c:pt idx="16">
                  <c:v>0.29322743690261066</c:v>
                </c:pt>
                <c:pt idx="17">
                  <c:v>0.43036634583703287</c:v>
                </c:pt>
                <c:pt idx="18">
                  <c:v>0.57770497900804219</c:v>
                </c:pt>
                <c:pt idx="19">
                  <c:v>0.71613471203321633</c:v>
                </c:pt>
                <c:pt idx="21">
                  <c:v>0.82939487191562533</c:v>
                </c:pt>
                <c:pt idx="22">
                  <c:v>0.90962601414255195</c:v>
                </c:pt>
                <c:pt idx="23">
                  <c:v>0.95845164949463035</c:v>
                </c:pt>
                <c:pt idx="24">
                  <c:v>0.9837152446860491</c:v>
                </c:pt>
                <c:pt idx="25">
                  <c:v>0.99467667056965881</c:v>
                </c:pt>
                <c:pt idx="26">
                  <c:v>0.99859015304112453</c:v>
                </c:pt>
                <c:pt idx="27">
                  <c:v>0.99970970730638553</c:v>
                </c:pt>
                <c:pt idx="28">
                  <c:v>0.99995643987248672</c:v>
                </c:pt>
                <c:pt idx="29">
                  <c:v>0.9999957654218703</c:v>
                </c:pt>
                <c:pt idx="30">
                  <c:v>0.99999979994208488</c:v>
                </c:pt>
                <c:pt idx="31">
                  <c:v>1.0000000000000009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0-4989-A735-784AFFC9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6642"/>
        <c:axId val="783809"/>
      </c:scatterChart>
      <c:valAx>
        <c:axId val="6005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900">
                    <a:latin typeface="Arial"/>
                  </a:rPr>
                  <a:t>P(X)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3809"/>
        <c:crosses val="autoZero"/>
        <c:crossBetween val="midCat"/>
      </c:valAx>
      <c:valAx>
        <c:axId val="783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900">
                    <a:latin typeface="Arial"/>
                  </a:rPr>
                  <a:t>CMF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056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Probabilities 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P(X)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Sheet2!$C$19:$C$29</c:f>
              <c:numCache>
                <c:formatCode>General</c:formatCode>
                <c:ptCount val="11"/>
                <c:pt idx="0">
                  <c:v>5.028647711669311E-3</c:v>
                </c:pt>
                <c:pt idx="1">
                  <c:v>3.5083681919327633E-2</c:v>
                </c:pt>
                <c:pt idx="2">
                  <c:v>0.11014673594495672</c:v>
                </c:pt>
                <c:pt idx="3">
                  <c:v>0.20492470447552169</c:v>
                </c:pt>
                <c:pt idx="4">
                  <c:v>0.25019943198562972</c:v>
                </c:pt>
                <c:pt idx="5">
                  <c:v>0.20946984855138387</c:v>
                </c:pt>
                <c:pt idx="6">
                  <c:v>0.12178511930773327</c:v>
                </c:pt>
                <c:pt idx="7">
                  <c:v>4.8552336058571711E-2</c:v>
                </c:pt>
                <c:pt idx="8">
                  <c:v>1.2702679818619956E-2</c:v>
                </c:pt>
                <c:pt idx="9">
                  <c:v>1.9694129574409293E-3</c:v>
                </c:pt>
                <c:pt idx="10">
                  <c:v>1.3740126914502695E-4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78E-9ACB-20B1ACC224AE}"/>
            </c:ext>
          </c:extLst>
        </c:ser>
        <c:ser>
          <c:idx val="1"/>
          <c:order val="1"/>
          <c:tx>
            <c:strRef>
              <c:f>Sheet2!$I$18</c:f>
              <c:strCache>
                <c:ptCount val="1"/>
                <c:pt idx="0">
                  <c:v>P(X)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Sheet2!$I$19:$I$29</c:f>
              <c:numCache>
                <c:formatCode>General</c:formatCode>
                <c:ptCount val="11"/>
                <c:pt idx="0">
                  <c:v>3.4007079991894215E-2</c:v>
                </c:pt>
                <c:pt idx="1">
                  <c:v>0.1368128235125918</c:v>
                </c:pt>
                <c:pt idx="2">
                  <c:v>0.24768333261418168</c:v>
                </c:pt>
                <c:pt idx="3">
                  <c:v>0.26571922536939635</c:v>
                </c:pt>
                <c:pt idx="4">
                  <c:v>0.18707617829229736</c:v>
                </c:pt>
                <c:pt idx="5">
                  <c:v>9.0314441005395901E-2</c:v>
                </c:pt>
                <c:pt idx="6">
                  <c:v>3.0278434375172209E-2</c:v>
                </c:pt>
                <c:pt idx="7">
                  <c:v>6.9606986030898987E-3</c:v>
                </c:pt>
                <c:pt idx="8">
                  <c:v>1.0501263594256021E-3</c:v>
                </c:pt>
                <c:pt idx="9">
                  <c:v>9.3882902757804946E-5</c:v>
                </c:pt>
                <c:pt idx="10">
                  <c:v>3.7769737974900875E-6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78E-9ACB-20B1ACC2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701"/>
        <c:axId val="27073875"/>
      </c:scatterChart>
      <c:valAx>
        <c:axId val="952847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73875"/>
        <c:crosses val="autoZero"/>
        <c:crossBetween val="midCat"/>
      </c:valAx>
      <c:valAx>
        <c:axId val="27073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284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CMFs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Sheet2!$D$18</c:f>
              <c:strCache>
                <c:ptCount val="1"/>
                <c:pt idx="0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Sheet2!$D$19:$D$29</c:f>
              <c:numCache>
                <c:formatCode>General</c:formatCode>
                <c:ptCount val="11"/>
                <c:pt idx="0">
                  <c:v>5.028647711669311E-3</c:v>
                </c:pt>
                <c:pt idx="1">
                  <c:v>4.0112329630996944E-2</c:v>
                </c:pt>
                <c:pt idx="2">
                  <c:v>0.15025906557595367</c:v>
                </c:pt>
                <c:pt idx="3">
                  <c:v>0.35518377005147539</c:v>
                </c:pt>
                <c:pt idx="4">
                  <c:v>0.60538320203710505</c:v>
                </c:pt>
                <c:pt idx="5">
                  <c:v>0.81485305058848889</c:v>
                </c:pt>
                <c:pt idx="6">
                  <c:v>0.93663816989622217</c:v>
                </c:pt>
                <c:pt idx="7">
                  <c:v>0.98519050595479385</c:v>
                </c:pt>
                <c:pt idx="8">
                  <c:v>0.99789318577341379</c:v>
                </c:pt>
                <c:pt idx="9">
                  <c:v>0.9998625987308547</c:v>
                </c:pt>
                <c:pt idx="1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8-464E-8E5D-46162BD6D639}"/>
            </c:ext>
          </c:extLst>
        </c:ser>
        <c:ser>
          <c:idx val="1"/>
          <c:order val="1"/>
          <c:tx>
            <c:strRef>
              <c:f>Sheet2!$J$18</c:f>
              <c:strCache>
                <c:ptCount val="1"/>
                <c:pt idx="0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Sheet2!$J$19:$J$29</c:f>
              <c:numCache>
                <c:formatCode>General</c:formatCode>
                <c:ptCount val="11"/>
                <c:pt idx="0">
                  <c:v>3.4007079991894215E-2</c:v>
                </c:pt>
                <c:pt idx="1">
                  <c:v>0.170819903504486</c:v>
                </c:pt>
                <c:pt idx="2">
                  <c:v>0.41850323611866769</c:v>
                </c:pt>
                <c:pt idx="3">
                  <c:v>0.68422246148806409</c:v>
                </c:pt>
                <c:pt idx="4">
                  <c:v>0.87129863978036148</c:v>
                </c:pt>
                <c:pt idx="5">
                  <c:v>0.96161308078575736</c:v>
                </c:pt>
                <c:pt idx="6">
                  <c:v>0.99189151516092955</c:v>
                </c:pt>
                <c:pt idx="7">
                  <c:v>0.99885221376401945</c:v>
                </c:pt>
                <c:pt idx="8">
                  <c:v>0.99990234012344503</c:v>
                </c:pt>
                <c:pt idx="9">
                  <c:v>0.99999622302620284</c:v>
                </c:pt>
                <c:pt idx="1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8-464E-8E5D-46162BD6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6445"/>
        <c:axId val="4833571"/>
      </c:scatterChart>
      <c:valAx>
        <c:axId val="958064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33571"/>
        <c:crosses val="autoZero"/>
        <c:crossBetween val="midCat"/>
      </c:valAx>
      <c:valAx>
        <c:axId val="4833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06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Sheet3!$D$15</c:f>
              <c:strCache>
                <c:ptCount val="1"/>
                <c:pt idx="0">
                  <c:v>P(X=r)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Sheet3!$D$16:$D$22</c:f>
              <c:numCache>
                <c:formatCode>General</c:formatCode>
                <c:ptCount val="7"/>
                <c:pt idx="0">
                  <c:v>3.6864000000000015E-2</c:v>
                </c:pt>
                <c:pt idx="1">
                  <c:v>0.13824000000000006</c:v>
                </c:pt>
                <c:pt idx="2">
                  <c:v>0.27648000000000006</c:v>
                </c:pt>
                <c:pt idx="3">
                  <c:v>0.31104000000000004</c:v>
                </c:pt>
                <c:pt idx="4">
                  <c:v>0.18662400000000001</c:v>
                </c:pt>
                <c:pt idx="5">
                  <c:v>4.6655999999999996E-2</c:v>
                </c:pt>
                <c:pt idx="6">
                  <c:v>4.0960000000000024E-3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F-48CE-BE11-EC0028FB31A4}"/>
            </c:ext>
          </c:extLst>
        </c:ser>
        <c:ser>
          <c:idx val="1"/>
          <c:order val="1"/>
          <c:tx>
            <c:strRef>
              <c:f>Sheet3!$E$15</c:f>
              <c:strCache>
                <c:ptCount val="1"/>
                <c:pt idx="0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Sheet3!$E$16:$E$22</c:f>
              <c:numCache>
                <c:formatCode>General</c:formatCode>
                <c:ptCount val="7"/>
                <c:pt idx="0">
                  <c:v>3.6864000000000015E-2</c:v>
                </c:pt>
                <c:pt idx="1">
                  <c:v>0.17510400000000007</c:v>
                </c:pt>
                <c:pt idx="2">
                  <c:v>0.4515840000000001</c:v>
                </c:pt>
                <c:pt idx="3">
                  <c:v>0.76262400000000019</c:v>
                </c:pt>
                <c:pt idx="4">
                  <c:v>0.9492480000000002</c:v>
                </c:pt>
                <c:pt idx="5">
                  <c:v>0.99590400000000023</c:v>
                </c:pt>
                <c:pt idx="6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F-48CE-BE11-EC0028FB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1851"/>
        <c:axId val="30684764"/>
      </c:scatterChart>
      <c:valAx>
        <c:axId val="6543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900">
                    <a:latin typeface="Arial"/>
                  </a:rPr>
                  <a:t>P(X=r)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684764"/>
        <c:crosses val="autoZero"/>
        <c:crossBetween val="midCat"/>
      </c:valAx>
      <c:valAx>
        <c:axId val="30684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900">
                    <a:latin typeface="Arial"/>
                  </a:rPr>
                  <a:t>CMF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431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190440</xdr:colOff>
      <xdr:row>58</xdr:row>
      <xdr:rowOff>27360</xdr:rowOff>
    </xdr:from>
    <xdr:to>
      <xdr:col>7</xdr:col>
      <xdr:colOff>358200</xdr:colOff>
      <xdr:row>58</xdr:row>
      <xdr:rowOff>36720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451800</xdr:colOff>
      <xdr:row>32</xdr:row>
      <xdr:rowOff>49320</xdr:rowOff>
    </xdr:from>
    <xdr:to>
      <xdr:col>6</xdr:col>
      <xdr:colOff>674280</xdr:colOff>
      <xdr:row>47</xdr:row>
      <xdr:rowOff>117000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347040</xdr:colOff>
      <xdr:row>31</xdr:row>
      <xdr:rowOff>140040</xdr:rowOff>
    </xdr:from>
    <xdr:to>
      <xdr:col>6</xdr:col>
      <xdr:colOff>209880</xdr:colOff>
      <xdr:row>45</xdr:row>
      <xdr:rowOff>10440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881640</xdr:colOff>
      <xdr:row>32</xdr:row>
      <xdr:rowOff>59760</xdr:rowOff>
    </xdr:from>
    <xdr:to>
      <xdr:col>13</xdr:col>
      <xdr:colOff>79200</xdr:colOff>
      <xdr:row>45</xdr:row>
      <xdr:rowOff>171360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339622</xdr:colOff>
      <xdr:row>12</xdr:row>
      <xdr:rowOff>101010</xdr:rowOff>
    </xdr:from>
    <xdr:to>
      <xdr:col>16</xdr:col>
      <xdr:colOff>721328</xdr:colOff>
      <xdr:row>27</xdr:row>
      <xdr:rowOff>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zoomScale="70" zoomScaleNormal="70" workbookViewId="0">
      <selection activeCell="N12" sqref="N12"/>
    </sheetView>
  </sheetViews>
  <sheetFormatPr defaultRowHeight="12.75" x14ac:dyDescent="0.2"/>
  <cols>
    <col min="1" max="1" width="11.5703125" style="1"/>
    <col min="2" max="2" width="11.140625" style="1"/>
    <col min="3" max="3" width="16.42578125" style="1"/>
    <col min="4" max="4" width="16" style="1"/>
    <col min="5" max="5" width="23.42578125" style="1"/>
    <col min="6" max="6" width="11.5703125" style="1"/>
    <col min="7" max="7" width="23.85546875" style="1"/>
    <col min="8" max="8" width="11.5703125" style="1"/>
    <col min="9" max="9" width="22.5703125" style="1"/>
    <col min="10" max="10" width="24.42578125" style="1"/>
    <col min="11" max="11" width="15" style="1"/>
    <col min="12" max="1025" width="11.5703125" style="1"/>
  </cols>
  <sheetData>
    <row r="1" spans="1:1024" ht="27" x14ac:dyDescent="0.35">
      <c r="A1" s="2"/>
      <c r="B1" s="2"/>
      <c r="C1" s="2"/>
      <c r="D1" s="2"/>
      <c r="E1" s="47" t="s">
        <v>0</v>
      </c>
      <c r="F1" s="47"/>
      <c r="G1" s="47"/>
      <c r="H1" s="47"/>
      <c r="I1" s="47"/>
      <c r="J1"/>
      <c r="K1"/>
      <c r="L1"/>
      <c r="M1"/>
      <c r="N1"/>
      <c r="O1"/>
      <c r="P1"/>
      <c r="AMH1"/>
      <c r="AMI1" s="2"/>
      <c r="AMJ1" s="2"/>
    </row>
    <row r="2" spans="1:1024" x14ac:dyDescent="0.2">
      <c r="A2"/>
      <c r="B2"/>
      <c r="C2"/>
      <c r="D2"/>
      <c r="E2" s="3"/>
      <c r="F2" s="3"/>
      <c r="G2" s="4"/>
      <c r="H2"/>
      <c r="I2"/>
      <c r="J2"/>
      <c r="K2"/>
      <c r="L2"/>
      <c r="M2"/>
      <c r="N2"/>
      <c r="O2"/>
      <c r="P2"/>
      <c r="AMH2"/>
      <c r="AMI2"/>
      <c r="AMJ2"/>
    </row>
    <row r="3" spans="1:1024" ht="19.5" customHeight="1" x14ac:dyDescent="0.3">
      <c r="A3"/>
      <c r="B3" s="5" t="s">
        <v>1</v>
      </c>
      <c r="C3" s="6"/>
      <c r="D3" s="6"/>
      <c r="E3" s="6"/>
      <c r="F3" s="6"/>
      <c r="G3" s="7"/>
      <c r="H3" s="8"/>
      <c r="I3" s="8"/>
      <c r="J3" s="8"/>
      <c r="K3"/>
      <c r="L3"/>
      <c r="M3"/>
      <c r="N3"/>
      <c r="O3"/>
      <c r="P3"/>
      <c r="AMH3"/>
      <c r="AMI3"/>
      <c r="AMJ3"/>
    </row>
    <row r="4" spans="1:1024" ht="19.5" customHeight="1" x14ac:dyDescent="0.3">
      <c r="A4"/>
      <c r="B4" s="5" t="s">
        <v>2</v>
      </c>
      <c r="C4" s="9"/>
      <c r="D4" s="9"/>
      <c r="E4" s="9"/>
      <c r="F4" s="9"/>
      <c r="G4" s="10"/>
      <c r="H4" s="8"/>
      <c r="I4" s="8"/>
      <c r="J4" s="8"/>
      <c r="K4"/>
      <c r="L4"/>
      <c r="M4"/>
      <c r="N4"/>
      <c r="O4"/>
      <c r="P4"/>
      <c r="AMH4"/>
      <c r="AMI4"/>
      <c r="AMJ4"/>
    </row>
    <row r="5" spans="1:1024" ht="19.5" x14ac:dyDescent="0.3">
      <c r="A5"/>
      <c r="B5" s="5" t="s">
        <v>3</v>
      </c>
      <c r="C5" s="8"/>
      <c r="D5" s="8"/>
      <c r="E5" s="8"/>
      <c r="F5" s="8"/>
      <c r="G5" s="10"/>
      <c r="H5" s="8"/>
      <c r="I5" s="8"/>
      <c r="J5" s="11" t="s">
        <v>4</v>
      </c>
      <c r="K5" s="12"/>
      <c r="L5" s="13"/>
      <c r="M5" s="13"/>
      <c r="N5"/>
      <c r="O5"/>
      <c r="P5"/>
      <c r="AMH5"/>
      <c r="AMI5"/>
      <c r="AMJ5"/>
    </row>
    <row r="6" spans="1:1024" ht="19.5" x14ac:dyDescent="0.3">
      <c r="A6"/>
      <c r="B6" s="5" t="s">
        <v>5</v>
      </c>
      <c r="C6" s="8"/>
      <c r="D6" s="8"/>
      <c r="E6" s="8"/>
      <c r="F6" s="8"/>
      <c r="G6" s="8"/>
      <c r="H6" s="8"/>
      <c r="I6" s="8"/>
      <c r="J6" s="14" t="s">
        <v>6</v>
      </c>
      <c r="K6" s="12"/>
      <c r="L6" s="13"/>
      <c r="M6" s="13"/>
      <c r="N6"/>
      <c r="O6"/>
      <c r="P6"/>
      <c r="AMH6"/>
      <c r="AMI6"/>
      <c r="AMJ6"/>
    </row>
    <row r="7" spans="1:1024" ht="25.5" x14ac:dyDescent="0.35">
      <c r="A7" s="2"/>
      <c r="B7" s="8"/>
      <c r="C7" s="8"/>
      <c r="D7" s="8"/>
      <c r="E7" s="8"/>
      <c r="F7" s="8"/>
      <c r="G7" s="8"/>
      <c r="H7" s="15"/>
      <c r="I7" s="8"/>
      <c r="J7" s="8"/>
      <c r="K7" s="16"/>
      <c r="L7"/>
      <c r="M7"/>
      <c r="N7"/>
      <c r="O7"/>
      <c r="P7"/>
      <c r="AMH7"/>
      <c r="AMI7" s="2"/>
      <c r="AMJ7" s="2"/>
    </row>
    <row r="8" spans="1:1024" ht="19.5" x14ac:dyDescent="0.3">
      <c r="A8"/>
      <c r="B8" s="8"/>
      <c r="C8" s="8"/>
      <c r="D8" s="17" t="s">
        <v>7</v>
      </c>
      <c r="E8" s="18">
        <v>30</v>
      </c>
      <c r="F8" s="8"/>
      <c r="G8" s="8"/>
      <c r="H8" s="8"/>
      <c r="I8" s="8"/>
      <c r="J8" s="8"/>
      <c r="K8"/>
      <c r="L8"/>
      <c r="M8"/>
      <c r="N8"/>
      <c r="O8"/>
      <c r="P8"/>
      <c r="AMH8"/>
      <c r="AMI8"/>
      <c r="AMJ8"/>
    </row>
    <row r="9" spans="1:1024" ht="19.5" x14ac:dyDescent="0.3">
      <c r="A9"/>
      <c r="B9" s="8"/>
      <c r="C9" s="8"/>
      <c r="D9" s="17" t="s">
        <v>8</v>
      </c>
      <c r="E9" s="18">
        <f>299335503/500556423</f>
        <v>0.59800551795136991</v>
      </c>
      <c r="F9" s="8"/>
      <c r="G9" s="8"/>
      <c r="H9" s="19" t="s">
        <v>9</v>
      </c>
      <c r="I9" s="19" t="s">
        <v>10</v>
      </c>
      <c r="J9" s="19" t="s">
        <v>11</v>
      </c>
      <c r="K9"/>
      <c r="L9"/>
      <c r="M9"/>
      <c r="N9"/>
      <c r="O9"/>
      <c r="P9"/>
      <c r="AMH9"/>
      <c r="AMI9"/>
      <c r="AMJ9"/>
    </row>
    <row r="10" spans="1:1024" ht="19.5" x14ac:dyDescent="0.3">
      <c r="A10"/>
      <c r="B10" s="8"/>
      <c r="C10" s="8"/>
      <c r="D10" s="8"/>
      <c r="E10" s="8"/>
      <c r="F10" s="8"/>
      <c r="G10" s="8"/>
      <c r="H10" s="20">
        <v>0</v>
      </c>
      <c r="I10" s="21">
        <f t="shared" ref="I10:I29" si="0">COMBIN($E$8,H10) * $E$9 ^ H10 * (1-$E$9) ^ ($E$8 - H10)</f>
        <v>1.3384518561116769E-12</v>
      </c>
      <c r="J10" s="21">
        <f>I10</f>
        <v>1.3384518561116769E-12</v>
      </c>
      <c r="K10"/>
      <c r="L10"/>
      <c r="M10"/>
      <c r="N10"/>
      <c r="O10"/>
      <c r="P10"/>
      <c r="AMH10"/>
      <c r="AMI10"/>
      <c r="AMJ10"/>
    </row>
    <row r="11" spans="1:1024" ht="19.5" x14ac:dyDescent="0.3">
      <c r="A11"/>
      <c r="B11" s="13"/>
      <c r="C11" s="22" t="s">
        <v>12</v>
      </c>
      <c r="D11" s="22" t="s">
        <v>13</v>
      </c>
      <c r="E11" s="22" t="s">
        <v>14</v>
      </c>
      <c r="F11" s="23"/>
      <c r="G11" s="8"/>
      <c r="H11" s="20">
        <v>1</v>
      </c>
      <c r="I11" s="21">
        <f t="shared" si="0"/>
        <v>5.9732282248357563E-11</v>
      </c>
      <c r="J11" s="21">
        <f t="shared" ref="J11:J29" si="1">SUM(J10,I11)</f>
        <v>6.107073410446924E-11</v>
      </c>
      <c r="K11"/>
      <c r="L11"/>
      <c r="M11"/>
      <c r="N11"/>
      <c r="O11"/>
      <c r="P11"/>
      <c r="AMH11"/>
      <c r="AMI11"/>
      <c r="AMJ11"/>
    </row>
    <row r="12" spans="1:1024" ht="19.5" x14ac:dyDescent="0.3">
      <c r="A12"/>
      <c r="B12" s="13"/>
      <c r="C12" s="18" t="s">
        <v>15</v>
      </c>
      <c r="D12" s="18">
        <v>88594951</v>
      </c>
      <c r="E12" s="18">
        <v>64265391</v>
      </c>
      <c r="F12" s="23"/>
      <c r="G12" s="8"/>
      <c r="H12" s="20">
        <v>2</v>
      </c>
      <c r="I12" s="21">
        <f t="shared" si="0"/>
        <v>1.2884340997256955E-9</v>
      </c>
      <c r="J12" s="21">
        <f t="shared" si="1"/>
        <v>1.3495048338301647E-9</v>
      </c>
      <c r="K12"/>
      <c r="L12"/>
      <c r="M12"/>
      <c r="N12"/>
      <c r="O12"/>
      <c r="P12"/>
      <c r="AMH12"/>
      <c r="AMI12"/>
      <c r="AMJ12"/>
    </row>
    <row r="13" spans="1:1024" ht="19.5" x14ac:dyDescent="0.3">
      <c r="A13" s="2"/>
      <c r="B13" s="13"/>
      <c r="C13" s="18" t="s">
        <v>16</v>
      </c>
      <c r="D13" s="18">
        <v>85140684</v>
      </c>
      <c r="E13" s="18">
        <v>57277557</v>
      </c>
      <c r="F13" s="23"/>
      <c r="G13" s="8"/>
      <c r="H13" s="20">
        <v>3</v>
      </c>
      <c r="I13" s="21">
        <f t="shared" si="0"/>
        <v>1.7888918542970598E-8</v>
      </c>
      <c r="J13" s="21">
        <f t="shared" si="1"/>
        <v>1.9238423376800763E-8</v>
      </c>
      <c r="K13"/>
      <c r="L13"/>
      <c r="M13"/>
      <c r="N13"/>
      <c r="O13"/>
      <c r="P13"/>
      <c r="AMH13" s="2"/>
      <c r="AMI13" s="2"/>
      <c r="AMJ13" s="2"/>
    </row>
    <row r="14" spans="1:1024" ht="19.5" x14ac:dyDescent="0.3">
      <c r="A14" s="2"/>
      <c r="B14" s="13"/>
      <c r="C14" s="18" t="s">
        <v>17</v>
      </c>
      <c r="D14" s="18">
        <v>72438112</v>
      </c>
      <c r="E14" s="18">
        <v>45631240</v>
      </c>
      <c r="F14" s="24"/>
      <c r="G14" s="25"/>
      <c r="H14" s="20">
        <v>4</v>
      </c>
      <c r="I14" s="21">
        <f t="shared" si="0"/>
        <v>1.7962755514563993E-7</v>
      </c>
      <c r="J14" s="21">
        <f t="shared" si="1"/>
        <v>1.9886597852244069E-7</v>
      </c>
      <c r="K14"/>
      <c r="L14"/>
      <c r="M14"/>
      <c r="N14"/>
      <c r="O14"/>
      <c r="P14"/>
      <c r="AMH14" s="2"/>
      <c r="AMI14" s="2"/>
      <c r="AMJ14" s="2"/>
    </row>
    <row r="15" spans="1:1024" ht="19.5" x14ac:dyDescent="0.3">
      <c r="A15" s="2"/>
      <c r="B15" s="13"/>
      <c r="C15" s="18" t="s">
        <v>18</v>
      </c>
      <c r="D15" s="18">
        <v>62318327</v>
      </c>
      <c r="E15" s="18">
        <v>37240564</v>
      </c>
      <c r="F15" s="24"/>
      <c r="G15" s="25"/>
      <c r="H15" s="20">
        <v>5</v>
      </c>
      <c r="I15" s="21">
        <f t="shared" si="0"/>
        <v>1.3895091214936196E-6</v>
      </c>
      <c r="J15" s="21">
        <f t="shared" si="1"/>
        <v>1.5883751000160604E-6</v>
      </c>
      <c r="K15"/>
      <c r="L15"/>
      <c r="M15"/>
      <c r="N15"/>
      <c r="O15"/>
      <c r="P15"/>
      <c r="AMH15" s="2"/>
      <c r="AMI15" s="2"/>
      <c r="AMJ15" s="2"/>
    </row>
    <row r="16" spans="1:1024" ht="19.5" x14ac:dyDescent="0.3">
      <c r="A16" s="2"/>
      <c r="B16" s="13"/>
      <c r="C16" s="18" t="s">
        <v>19</v>
      </c>
      <c r="D16" s="18">
        <v>49069254</v>
      </c>
      <c r="E16" s="18">
        <v>28247046</v>
      </c>
      <c r="F16" s="24"/>
      <c r="G16" s="25"/>
      <c r="H16" s="20">
        <v>6</v>
      </c>
      <c r="I16" s="21">
        <f t="shared" si="0"/>
        <v>8.612619482386588E-6</v>
      </c>
      <c r="J16" s="21">
        <f t="shared" si="1"/>
        <v>1.0200994582402649E-5</v>
      </c>
      <c r="K16"/>
      <c r="L16"/>
      <c r="M16"/>
      <c r="N16"/>
      <c r="O16"/>
      <c r="P16"/>
      <c r="AMH16" s="2"/>
      <c r="AMI16" s="2"/>
      <c r="AMJ16" s="2"/>
    </row>
    <row r="17" spans="1:1024" ht="19.5" x14ac:dyDescent="0.3">
      <c r="A17" s="2"/>
      <c r="B17" s="13"/>
      <c r="C17" s="18" t="s">
        <v>20</v>
      </c>
      <c r="D17" s="18">
        <v>39146055</v>
      </c>
      <c r="E17" s="18">
        <v>21463974</v>
      </c>
      <c r="F17" s="24"/>
      <c r="G17" s="25"/>
      <c r="H17" s="20">
        <v>7</v>
      </c>
      <c r="I17" s="21">
        <f t="shared" si="0"/>
        <v>4.3927204017346394E-5</v>
      </c>
      <c r="J17" s="21">
        <f t="shared" si="1"/>
        <v>5.412819859974904E-5</v>
      </c>
      <c r="K17"/>
      <c r="L17" s="2"/>
      <c r="M17"/>
      <c r="N17"/>
      <c r="O17"/>
      <c r="P17"/>
      <c r="AMH17" s="2"/>
      <c r="AMI17" s="2"/>
      <c r="AMJ17" s="2"/>
    </row>
    <row r="18" spans="1:1024" ht="19.5" x14ac:dyDescent="0.3">
      <c r="A18" s="2"/>
      <c r="B18" s="26"/>
      <c r="C18" s="18" t="s">
        <v>21</v>
      </c>
      <c r="D18" s="18">
        <v>37663707</v>
      </c>
      <c r="E18" s="18">
        <v>17674268</v>
      </c>
      <c r="F18" s="24"/>
      <c r="G18" s="25"/>
      <c r="H18" s="20">
        <v>8</v>
      </c>
      <c r="I18" s="21">
        <f t="shared" si="0"/>
        <v>1.8786959957249228E-4</v>
      </c>
      <c r="J18" s="21">
        <f t="shared" si="1"/>
        <v>2.4199779817224133E-4</v>
      </c>
      <c r="K18"/>
      <c r="L18"/>
      <c r="M18"/>
      <c r="N18"/>
      <c r="O18"/>
      <c r="P18" s="27"/>
      <c r="AMH18" s="2"/>
      <c r="AMI18" s="2"/>
      <c r="AMJ18" s="2"/>
    </row>
    <row r="19" spans="1:1024" ht="19.5" x14ac:dyDescent="0.3">
      <c r="A19" s="2"/>
      <c r="B19" s="26"/>
      <c r="C19" s="18" t="s">
        <v>22</v>
      </c>
      <c r="D19" s="18">
        <v>26454983</v>
      </c>
      <c r="E19" s="18">
        <v>11625376</v>
      </c>
      <c r="F19" s="24"/>
      <c r="G19" s="25"/>
      <c r="H19" s="20">
        <v>9</v>
      </c>
      <c r="I19" s="21">
        <f t="shared" si="0"/>
        <v>6.8315897875478979E-4</v>
      </c>
      <c r="J19" s="21">
        <f t="shared" si="1"/>
        <v>9.2515677692703107E-4</v>
      </c>
      <c r="K19"/>
      <c r="L19"/>
      <c r="M19"/>
      <c r="N19"/>
      <c r="O19"/>
      <c r="AMH19" s="2"/>
      <c r="AMI19" s="2"/>
      <c r="AMJ19" s="2"/>
    </row>
    <row r="20" spans="1:1024" ht="19.5" x14ac:dyDescent="0.3">
      <c r="A20" s="2"/>
      <c r="B20" s="26"/>
      <c r="C20" s="18" t="s">
        <v>23</v>
      </c>
      <c r="D20" s="18">
        <v>19208842</v>
      </c>
      <c r="E20" s="18">
        <v>7640218</v>
      </c>
      <c r="F20" s="24"/>
      <c r="G20" s="25"/>
      <c r="H20" s="20">
        <v>10</v>
      </c>
      <c r="I20" s="21">
        <f t="shared" si="0"/>
        <v>2.1341560645012241E-3</v>
      </c>
      <c r="J20" s="21">
        <f t="shared" si="1"/>
        <v>3.059312841428255E-3</v>
      </c>
      <c r="K20" s="2"/>
      <c r="L20" s="2"/>
      <c r="M20"/>
      <c r="N20"/>
      <c r="O20"/>
      <c r="AMH20" s="2"/>
      <c r="AMI20" s="2"/>
      <c r="AMJ20" s="2"/>
    </row>
    <row r="21" spans="1:1024" ht="19.5" x14ac:dyDescent="0.3">
      <c r="A21" s="2"/>
      <c r="B21" s="26"/>
      <c r="C21" s="18" t="s">
        <v>24</v>
      </c>
      <c r="D21" s="18">
        <v>9232503</v>
      </c>
      <c r="E21" s="18">
        <v>3871311</v>
      </c>
      <c r="F21" s="24"/>
      <c r="G21" s="25"/>
      <c r="H21" s="20">
        <v>11</v>
      </c>
      <c r="I21" s="21">
        <f t="shared" si="0"/>
        <v>5.772295888410283E-3</v>
      </c>
      <c r="J21" s="21">
        <f t="shared" si="1"/>
        <v>8.831608729838538E-3</v>
      </c>
      <c r="L21"/>
      <c r="M21"/>
      <c r="N21"/>
      <c r="O21"/>
      <c r="AMH21" s="2"/>
      <c r="AMI21" s="2"/>
      <c r="AMJ21" s="2"/>
    </row>
    <row r="22" spans="1:1024" ht="19.5" x14ac:dyDescent="0.3">
      <c r="A22" s="2"/>
      <c r="B22" s="26"/>
      <c r="C22" s="18">
        <v>80</v>
      </c>
      <c r="D22" s="18">
        <v>11289005</v>
      </c>
      <c r="E22" s="18">
        <v>4398558</v>
      </c>
      <c r="F22" s="28"/>
      <c r="G22" s="8"/>
      <c r="H22" s="20">
        <v>12</v>
      </c>
      <c r="I22" s="21">
        <f t="shared" si="0"/>
        <v>1.3595839824217576E-2</v>
      </c>
      <c r="J22" s="21">
        <f t="shared" si="1"/>
        <v>2.2427448554056116E-2</v>
      </c>
      <c r="L22"/>
      <c r="M22"/>
      <c r="N22"/>
      <c r="O22"/>
      <c r="AMH22" s="2"/>
      <c r="AMI22" s="2"/>
      <c r="AMJ22" s="2"/>
    </row>
    <row r="23" spans="1:1024" ht="19.5" x14ac:dyDescent="0.3">
      <c r="A23" s="2"/>
      <c r="B23" s="29" t="s">
        <v>25</v>
      </c>
      <c r="C23" s="30"/>
      <c r="D23" s="17">
        <f>SUM(D12:D22)</f>
        <v>500556423</v>
      </c>
      <c r="E23" s="17">
        <f>SUM(E12:E22)</f>
        <v>299335503</v>
      </c>
      <c r="F23" s="8"/>
      <c r="G23" s="8"/>
      <c r="H23" s="20">
        <v>13</v>
      </c>
      <c r="I23" s="21">
        <f t="shared" si="0"/>
        <v>2.8004014364989328E-2</v>
      </c>
      <c r="J23" s="21">
        <f t="shared" si="1"/>
        <v>5.0431462919045447E-2</v>
      </c>
      <c r="L23"/>
      <c r="M23"/>
      <c r="N23"/>
      <c r="O23"/>
      <c r="AMH23" s="2"/>
      <c r="AMI23" s="2"/>
      <c r="AMJ23" s="2"/>
    </row>
    <row r="24" spans="1:1024" ht="19.5" x14ac:dyDescent="0.3">
      <c r="A24" s="2"/>
      <c r="B24" s="25"/>
      <c r="C24" s="8"/>
      <c r="D24" s="8"/>
      <c r="E24" s="8"/>
      <c r="F24" s="8"/>
      <c r="G24" s="8"/>
      <c r="H24" s="20">
        <v>14</v>
      </c>
      <c r="I24" s="21">
        <f t="shared" si="0"/>
        <v>5.0585526786527613E-2</v>
      </c>
      <c r="J24" s="21">
        <f t="shared" si="1"/>
        <v>0.10101698970557306</v>
      </c>
      <c r="L24"/>
      <c r="M24"/>
      <c r="N24"/>
      <c r="O24"/>
      <c r="AMH24" s="2"/>
      <c r="AMI24" s="2"/>
      <c r="AMJ24" s="2"/>
    </row>
    <row r="25" spans="1:1024" ht="19.5" x14ac:dyDescent="0.3">
      <c r="A25" s="2"/>
      <c r="B25" s="25"/>
      <c r="C25" s="25" t="s">
        <v>26</v>
      </c>
      <c r="D25" s="25"/>
      <c r="E25" s="25"/>
      <c r="F25" s="25"/>
      <c r="G25" s="8"/>
      <c r="H25" s="20">
        <v>15</v>
      </c>
      <c r="I25" s="21">
        <f t="shared" si="0"/>
        <v>8.0267567170333148E-2</v>
      </c>
      <c r="J25" s="21">
        <f t="shared" si="1"/>
        <v>0.18128455687590622</v>
      </c>
      <c r="L25" s="31"/>
      <c r="M25"/>
      <c r="N25"/>
      <c r="O25"/>
      <c r="AMH25" s="2"/>
      <c r="AMI25" s="2"/>
      <c r="AMJ25" s="2"/>
    </row>
    <row r="26" spans="1:1024" ht="19.5" x14ac:dyDescent="0.3">
      <c r="B26" s="25"/>
      <c r="C26" s="25" t="s">
        <v>27</v>
      </c>
      <c r="D26" s="25"/>
      <c r="E26" s="25"/>
      <c r="F26" s="25"/>
      <c r="G26" s="8"/>
      <c r="H26" s="20">
        <v>16</v>
      </c>
      <c r="I26" s="21">
        <f t="shared" si="0"/>
        <v>0.11194288002670441</v>
      </c>
      <c r="J26" s="21">
        <f t="shared" si="1"/>
        <v>0.29322743690261066</v>
      </c>
      <c r="L26" s="32"/>
      <c r="M26"/>
      <c r="N26"/>
      <c r="O26"/>
    </row>
    <row r="27" spans="1:1024" ht="19.5" x14ac:dyDescent="0.3">
      <c r="B27" s="25"/>
      <c r="C27" s="25" t="s">
        <v>28</v>
      </c>
      <c r="D27" s="25"/>
      <c r="E27" s="25"/>
      <c r="F27" s="25"/>
      <c r="G27" s="8"/>
      <c r="H27" s="20">
        <v>17</v>
      </c>
      <c r="I27" s="21">
        <f t="shared" si="0"/>
        <v>0.13713890893442221</v>
      </c>
      <c r="J27" s="21">
        <f t="shared" si="1"/>
        <v>0.43036634583703287</v>
      </c>
      <c r="L27" s="32"/>
      <c r="M27"/>
      <c r="N27"/>
      <c r="O27"/>
    </row>
    <row r="28" spans="1:1024" ht="19.5" x14ac:dyDescent="0.3">
      <c r="B28" s="25"/>
      <c r="C28" s="25"/>
      <c r="D28" s="25"/>
      <c r="E28" s="25"/>
      <c r="F28" s="25"/>
      <c r="G28" s="8"/>
      <c r="H28" s="20">
        <v>18</v>
      </c>
      <c r="I28" s="21">
        <f t="shared" si="0"/>
        <v>0.14733863317100931</v>
      </c>
      <c r="J28" s="21">
        <f t="shared" si="1"/>
        <v>0.57770497900804219</v>
      </c>
      <c r="M28"/>
      <c r="N28"/>
      <c r="O28"/>
    </row>
    <row r="29" spans="1:1024" ht="19.5" x14ac:dyDescent="0.3">
      <c r="B29" s="25"/>
      <c r="C29" s="25" t="s">
        <v>29</v>
      </c>
      <c r="D29" s="25"/>
      <c r="E29" s="25"/>
      <c r="F29" s="33"/>
      <c r="G29" s="8"/>
      <c r="H29" s="20">
        <v>19</v>
      </c>
      <c r="I29" s="21">
        <f t="shared" si="0"/>
        <v>0.13842973302517411</v>
      </c>
      <c r="J29" s="21">
        <f t="shared" si="1"/>
        <v>0.71613471203321633</v>
      </c>
      <c r="M29" s="32"/>
      <c r="N29"/>
      <c r="O29"/>
    </row>
    <row r="30" spans="1:1024" ht="19.5" x14ac:dyDescent="0.3">
      <c r="B30" s="25"/>
      <c r="C30" s="25" t="s">
        <v>30</v>
      </c>
      <c r="D30" s="25"/>
      <c r="E30" s="25"/>
      <c r="F30" s="25"/>
      <c r="G30" s="8"/>
      <c r="H30" s="20"/>
      <c r="I30" s="21"/>
      <c r="J30" s="21"/>
      <c r="M30" s="32"/>
      <c r="N30"/>
      <c r="O30"/>
    </row>
    <row r="31" spans="1:1024" ht="19.5" x14ac:dyDescent="0.3">
      <c r="C31" s="2"/>
      <c r="D31" s="2"/>
      <c r="E31" s="2"/>
      <c r="F31" s="2"/>
      <c r="H31" s="20">
        <v>20</v>
      </c>
      <c r="I31" s="21">
        <f t="shared" ref="I31:I41" si="2">COMBIN($E$8,H31) * $E$9 ^ H31 * (1-$E$9) ^ ($E$8 - H31)</f>
        <v>0.11326015988240899</v>
      </c>
      <c r="J31" s="21">
        <f>SUM(J29,I31)</f>
        <v>0.82939487191562533</v>
      </c>
      <c r="M31" s="32"/>
      <c r="N31"/>
      <c r="O31"/>
    </row>
    <row r="32" spans="1:1024" ht="19.5" x14ac:dyDescent="0.3">
      <c r="H32" s="20">
        <v>21</v>
      </c>
      <c r="I32" s="21">
        <f t="shared" si="2"/>
        <v>8.023114222692658E-2</v>
      </c>
      <c r="J32" s="21">
        <f t="shared" ref="J32:J41" si="3">SUM(J31,I32)</f>
        <v>0.90962601414255195</v>
      </c>
      <c r="M32" s="32"/>
      <c r="N32" s="32"/>
      <c r="O32" s="32"/>
    </row>
    <row r="33" spans="8:15" ht="19.5" x14ac:dyDescent="0.3">
      <c r="H33" s="20">
        <v>22</v>
      </c>
      <c r="I33" s="21">
        <f t="shared" si="2"/>
        <v>4.8825635352078435E-2</v>
      </c>
      <c r="J33" s="21">
        <f t="shared" si="3"/>
        <v>0.95845164949463035</v>
      </c>
      <c r="N33" s="32"/>
      <c r="O33" s="32"/>
    </row>
    <row r="34" spans="8:15" ht="19.5" x14ac:dyDescent="0.3">
      <c r="H34" s="20">
        <v>23</v>
      </c>
      <c r="I34" s="21">
        <f t="shared" si="2"/>
        <v>2.5263595191418783E-2</v>
      </c>
      <c r="J34" s="21">
        <f t="shared" si="3"/>
        <v>0.9837152446860491</v>
      </c>
      <c r="N34" s="32"/>
      <c r="O34" s="32"/>
    </row>
    <row r="35" spans="8:15" ht="19.5" x14ac:dyDescent="0.3">
      <c r="H35" s="20">
        <v>24</v>
      </c>
      <c r="I35" s="21">
        <f t="shared" si="2"/>
        <v>1.0961425883609675E-2</v>
      </c>
      <c r="J35" s="21">
        <f t="shared" si="3"/>
        <v>0.99467667056965881</v>
      </c>
    </row>
    <row r="36" spans="8:15" ht="19.5" x14ac:dyDescent="0.3">
      <c r="H36" s="20">
        <v>25</v>
      </c>
      <c r="I36" s="21">
        <f t="shared" si="2"/>
        <v>3.9134824714657183E-3</v>
      </c>
      <c r="J36" s="21">
        <f t="shared" si="3"/>
        <v>0.99859015304112453</v>
      </c>
    </row>
    <row r="37" spans="8:15" ht="19.5" x14ac:dyDescent="0.3">
      <c r="H37" s="20">
        <v>26</v>
      </c>
      <c r="I37" s="21">
        <f t="shared" si="2"/>
        <v>1.1195542652610128E-3</v>
      </c>
      <c r="J37" s="21">
        <f t="shared" si="3"/>
        <v>0.99970970730638553</v>
      </c>
    </row>
    <row r="38" spans="8:15" ht="19.5" x14ac:dyDescent="0.3">
      <c r="H38" s="20">
        <v>27</v>
      </c>
      <c r="I38" s="21">
        <f t="shared" si="2"/>
        <v>2.4673256610120123E-4</v>
      </c>
      <c r="J38" s="21">
        <f t="shared" si="3"/>
        <v>0.99995643987248672</v>
      </c>
    </row>
    <row r="39" spans="8:15" ht="19.5" x14ac:dyDescent="0.3">
      <c r="H39" s="20">
        <v>28</v>
      </c>
      <c r="I39" s="21">
        <f t="shared" si="2"/>
        <v>3.9325549383581481E-5</v>
      </c>
      <c r="J39" s="21">
        <f t="shared" si="3"/>
        <v>0.9999957654218703</v>
      </c>
    </row>
    <row r="40" spans="8:15" ht="19.5" x14ac:dyDescent="0.3">
      <c r="H40" s="20">
        <v>29</v>
      </c>
      <c r="I40" s="21">
        <f t="shared" si="2"/>
        <v>4.0345202146170575E-6</v>
      </c>
      <c r="J40" s="21">
        <f t="shared" si="3"/>
        <v>0.99999979994208488</v>
      </c>
    </row>
    <row r="41" spans="8:15" ht="19.5" x14ac:dyDescent="0.3">
      <c r="H41" s="20">
        <v>30</v>
      </c>
      <c r="I41" s="21">
        <f t="shared" si="2"/>
        <v>2.0005791607984317E-7</v>
      </c>
      <c r="J41" s="21">
        <f t="shared" si="3"/>
        <v>1.0000000000000009</v>
      </c>
    </row>
  </sheetData>
  <mergeCells count="1">
    <mergeCell ref="E1:I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60" zoomScaleNormal="60" workbookViewId="0">
      <selection activeCell="N19" sqref="A1:XFD1048576"/>
    </sheetView>
  </sheetViews>
  <sheetFormatPr defaultRowHeight="19.5" x14ac:dyDescent="0.3"/>
  <cols>
    <col min="1" max="2" width="11.5703125" style="25"/>
    <col min="3" max="3" width="17.5703125" style="25"/>
    <col min="4" max="4" width="16.140625" style="25"/>
    <col min="5" max="5" width="11.5703125" style="25"/>
    <col min="6" max="6" width="15.42578125" style="25"/>
    <col min="7" max="7" width="20" style="25"/>
    <col min="8" max="8" width="17.140625" style="25"/>
    <col min="9" max="9" width="19.5703125" style="25"/>
    <col min="10" max="10" width="15.140625" style="25"/>
    <col min="11" max="11" width="14.140625" style="25"/>
    <col min="12" max="12" width="11.5703125" style="25"/>
    <col min="13" max="13" width="15.42578125" style="25"/>
    <col min="14" max="1025" width="11.5703125" style="25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3">
      <c r="A2"/>
      <c r="B2"/>
      <c r="C2"/>
      <c r="D2"/>
      <c r="E2"/>
      <c r="F2"/>
      <c r="G2"/>
      <c r="H2"/>
      <c r="I2"/>
      <c r="J2"/>
      <c r="K2"/>
      <c r="L2"/>
      <c r="M2"/>
    </row>
    <row r="3" spans="1:13" x14ac:dyDescent="0.3">
      <c r="A3"/>
      <c r="B3" s="5" t="s">
        <v>31</v>
      </c>
      <c r="C3"/>
      <c r="D3"/>
      <c r="E3"/>
      <c r="F3"/>
      <c r="G3"/>
      <c r="H3"/>
      <c r="I3"/>
      <c r="J3"/>
      <c r="K3"/>
      <c r="L3"/>
      <c r="M3"/>
    </row>
    <row r="4" spans="1:13" ht="22.5" x14ac:dyDescent="0.3">
      <c r="A4"/>
      <c r="B4" s="5" t="s">
        <v>32</v>
      </c>
      <c r="C4"/>
      <c r="D4"/>
      <c r="E4"/>
      <c r="F4"/>
      <c r="G4"/>
      <c r="H4"/>
      <c r="I4"/>
      <c r="J4"/>
      <c r="K4"/>
      <c r="L4"/>
      <c r="M4"/>
    </row>
    <row r="5" spans="1:13" ht="22.5" x14ac:dyDescent="0.3">
      <c r="A5"/>
      <c r="B5" s="5" t="s">
        <v>33</v>
      </c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/>
      <c r="I6"/>
      <c r="J6"/>
      <c r="K6"/>
      <c r="L6"/>
      <c r="M6"/>
    </row>
    <row r="7" spans="1:13" x14ac:dyDescent="0.3">
      <c r="A7"/>
      <c r="B7"/>
      <c r="C7"/>
      <c r="D7"/>
      <c r="E7"/>
      <c r="F7"/>
      <c r="G7"/>
      <c r="H7"/>
      <c r="I7"/>
      <c r="J7" s="11" t="s">
        <v>4</v>
      </c>
      <c r="K7" s="12"/>
      <c r="L7" s="12"/>
      <c r="M7" s="13"/>
    </row>
    <row r="8" spans="1:13" ht="22.5" x14ac:dyDescent="0.3">
      <c r="A8"/>
      <c r="B8" s="26"/>
      <c r="C8" s="34" t="s">
        <v>34</v>
      </c>
      <c r="D8" s="34" t="s">
        <v>13</v>
      </c>
      <c r="E8" s="34" t="s">
        <v>35</v>
      </c>
      <c r="F8" s="34" t="s">
        <v>36</v>
      </c>
      <c r="G8" s="34" t="s">
        <v>37</v>
      </c>
      <c r="H8" s="34" t="s">
        <v>38</v>
      </c>
      <c r="I8"/>
      <c r="J8" s="14" t="s">
        <v>6</v>
      </c>
      <c r="K8" s="12"/>
      <c r="L8" s="12"/>
      <c r="M8" s="13"/>
    </row>
    <row r="9" spans="1:13" x14ac:dyDescent="0.3">
      <c r="A9"/>
      <c r="B9" s="26"/>
      <c r="C9" s="35" t="s">
        <v>39</v>
      </c>
      <c r="D9" s="35">
        <v>111424222</v>
      </c>
      <c r="E9" s="35">
        <v>13948660</v>
      </c>
      <c r="F9" s="35">
        <v>20213647</v>
      </c>
      <c r="G9" s="35">
        <v>13170028</v>
      </c>
      <c r="H9" s="35">
        <v>1888379</v>
      </c>
      <c r="I9"/>
      <c r="J9"/>
    </row>
    <row r="10" spans="1:13" x14ac:dyDescent="0.3">
      <c r="A10"/>
      <c r="B10" s="26"/>
      <c r="C10" s="35" t="s">
        <v>40</v>
      </c>
      <c r="D10" s="35">
        <v>101413965</v>
      </c>
      <c r="E10" s="35">
        <v>12458220</v>
      </c>
      <c r="F10" s="35">
        <v>10582344</v>
      </c>
      <c r="G10" s="35">
        <v>14119774</v>
      </c>
      <c r="H10" s="35">
        <v>1086833</v>
      </c>
      <c r="I10"/>
      <c r="J10"/>
    </row>
    <row r="11" spans="1:13" x14ac:dyDescent="0.3">
      <c r="A11"/>
      <c r="B11" s="36" t="s">
        <v>25</v>
      </c>
      <c r="C11" s="37"/>
      <c r="D11" s="38">
        <f>SUM(D9,D10)</f>
        <v>212838187</v>
      </c>
      <c r="E11" s="38">
        <f>SUM(E9,E10)</f>
        <v>26406880</v>
      </c>
      <c r="F11" s="38">
        <f>SUM(F9,F10)</f>
        <v>30795991</v>
      </c>
      <c r="G11" s="38">
        <f>SUM(G9,G10)</f>
        <v>27289802</v>
      </c>
      <c r="H11" s="38">
        <f>SUM(H9,H10)</f>
        <v>2975212</v>
      </c>
      <c r="I11"/>
      <c r="J11"/>
    </row>
    <row r="12" spans="1:13" x14ac:dyDescent="0.3">
      <c r="A12"/>
      <c r="B12"/>
      <c r="C12"/>
      <c r="D12"/>
      <c r="E12"/>
      <c r="G12"/>
      <c r="H12"/>
      <c r="I12"/>
      <c r="J12"/>
    </row>
    <row r="13" spans="1:13" x14ac:dyDescent="0.3">
      <c r="A13"/>
      <c r="B13"/>
      <c r="C13"/>
      <c r="D13"/>
      <c r="E13"/>
      <c r="G13"/>
      <c r="H13"/>
      <c r="I13"/>
      <c r="J13"/>
    </row>
    <row r="14" spans="1:13" ht="23.25" x14ac:dyDescent="0.3">
      <c r="A14"/>
      <c r="B14" s="25" t="s">
        <v>41</v>
      </c>
      <c r="C14"/>
      <c r="D14" s="39" t="s">
        <v>7</v>
      </c>
      <c r="E14" s="24">
        <v>10</v>
      </c>
      <c r="G14" s="25" t="s">
        <v>42</v>
      </c>
      <c r="H14"/>
      <c r="I14" s="39" t="s">
        <v>7</v>
      </c>
      <c r="J14" s="24">
        <v>10</v>
      </c>
    </row>
    <row r="15" spans="1:13" x14ac:dyDescent="0.3">
      <c r="A15"/>
      <c r="B15"/>
      <c r="C15"/>
      <c r="D15" s="39" t="s">
        <v>8</v>
      </c>
      <c r="E15" s="24">
        <f>SUM(H11,G11,E11,F11)/D11</f>
        <v>0.41095954740490248</v>
      </c>
      <c r="H15"/>
      <c r="I15" s="39" t="s">
        <v>8</v>
      </c>
      <c r="J15" s="24">
        <f>SUM(F11,G11,H11)/D11</f>
        <v>0.2868893306256175</v>
      </c>
    </row>
    <row r="16" spans="1:13" x14ac:dyDescent="0.3">
      <c r="A16"/>
      <c r="B16"/>
      <c r="C16"/>
      <c r="D16"/>
      <c r="H16"/>
      <c r="I16"/>
      <c r="J16"/>
    </row>
    <row r="17" spans="1:10" x14ac:dyDescent="0.3">
      <c r="A17"/>
      <c r="B17"/>
      <c r="C17"/>
      <c r="D17"/>
      <c r="H17"/>
      <c r="I17"/>
      <c r="J17"/>
    </row>
    <row r="18" spans="1:10" x14ac:dyDescent="0.3">
      <c r="A18"/>
      <c r="B18" s="40" t="s">
        <v>9</v>
      </c>
      <c r="C18" s="40" t="s">
        <v>10</v>
      </c>
      <c r="D18" s="40" t="s">
        <v>11</v>
      </c>
      <c r="H18" s="40" t="s">
        <v>9</v>
      </c>
      <c r="I18" s="40" t="s">
        <v>10</v>
      </c>
      <c r="J18" s="40" t="s">
        <v>11</v>
      </c>
    </row>
    <row r="19" spans="1:10" x14ac:dyDescent="0.3">
      <c r="A19"/>
      <c r="B19" s="21">
        <v>0</v>
      </c>
      <c r="C19" s="21">
        <f t="shared" ref="C19:C29" si="0">COMBIN($E$14,B19) * $E$15^B19 * (1-$E$15)^($E$14-B19)</f>
        <v>5.028647711669311E-3</v>
      </c>
      <c r="D19" s="21">
        <f>C19</f>
        <v>5.028647711669311E-3</v>
      </c>
      <c r="H19" s="21">
        <v>0</v>
      </c>
      <c r="I19" s="21">
        <f t="shared" ref="I19:I29" si="1">COMBIN($J$14,H19) * $J$15^H19 * (1-$J$15) ^ ($J$14-H19)</f>
        <v>3.4007079991894215E-2</v>
      </c>
      <c r="J19" s="21">
        <f>I19</f>
        <v>3.4007079991894215E-2</v>
      </c>
    </row>
    <row r="20" spans="1:10" x14ac:dyDescent="0.3">
      <c r="A20"/>
      <c r="B20" s="21">
        <v>1</v>
      </c>
      <c r="C20" s="21">
        <f t="shared" si="0"/>
        <v>3.5083681919327633E-2</v>
      </c>
      <c r="D20" s="21">
        <f t="shared" ref="D20:D29" si="2">SUM(D19,C20)</f>
        <v>4.0112329630996944E-2</v>
      </c>
      <c r="H20" s="21">
        <v>1</v>
      </c>
      <c r="I20" s="21">
        <f t="shared" si="1"/>
        <v>0.1368128235125918</v>
      </c>
      <c r="J20" s="21">
        <f t="shared" ref="J20:J29" si="3">SUM(J19,I20)</f>
        <v>0.170819903504486</v>
      </c>
    </row>
    <row r="21" spans="1:10" x14ac:dyDescent="0.3">
      <c r="A21"/>
      <c r="B21" s="21">
        <v>2</v>
      </c>
      <c r="C21" s="21">
        <f t="shared" si="0"/>
        <v>0.11014673594495672</v>
      </c>
      <c r="D21" s="21">
        <f t="shared" si="2"/>
        <v>0.15025906557595367</v>
      </c>
      <c r="H21" s="21">
        <v>2</v>
      </c>
      <c r="I21" s="21">
        <f t="shared" si="1"/>
        <v>0.24768333261418168</v>
      </c>
      <c r="J21" s="21">
        <f t="shared" si="3"/>
        <v>0.41850323611866769</v>
      </c>
    </row>
    <row r="22" spans="1:10" x14ac:dyDescent="0.3">
      <c r="A22" s="15"/>
      <c r="B22" s="21">
        <v>3</v>
      </c>
      <c r="C22" s="21">
        <f t="shared" si="0"/>
        <v>0.20492470447552169</v>
      </c>
      <c r="D22" s="21">
        <f t="shared" si="2"/>
        <v>0.35518377005147539</v>
      </c>
      <c r="H22" s="21">
        <v>3</v>
      </c>
      <c r="I22" s="21">
        <f t="shared" si="1"/>
        <v>0.26571922536939635</v>
      </c>
      <c r="J22" s="21">
        <f t="shared" si="3"/>
        <v>0.68422246148806409</v>
      </c>
    </row>
    <row r="23" spans="1:10" x14ac:dyDescent="0.3">
      <c r="B23" s="21">
        <v>4</v>
      </c>
      <c r="C23" s="21">
        <f t="shared" si="0"/>
        <v>0.25019943198562972</v>
      </c>
      <c r="D23" s="21">
        <f t="shared" si="2"/>
        <v>0.60538320203710505</v>
      </c>
      <c r="H23" s="21">
        <v>4</v>
      </c>
      <c r="I23" s="21">
        <f t="shared" si="1"/>
        <v>0.18707617829229736</v>
      </c>
      <c r="J23" s="21">
        <f t="shared" si="3"/>
        <v>0.87129863978036148</v>
      </c>
    </row>
    <row r="24" spans="1:10" x14ac:dyDescent="0.3">
      <c r="B24" s="21">
        <v>5</v>
      </c>
      <c r="C24" s="21">
        <f t="shared" si="0"/>
        <v>0.20946984855138387</v>
      </c>
      <c r="D24" s="21">
        <f t="shared" si="2"/>
        <v>0.81485305058848889</v>
      </c>
      <c r="H24" s="21">
        <v>5</v>
      </c>
      <c r="I24" s="21">
        <f t="shared" si="1"/>
        <v>9.0314441005395901E-2</v>
      </c>
      <c r="J24" s="21">
        <f t="shared" si="3"/>
        <v>0.96161308078575736</v>
      </c>
    </row>
    <row r="25" spans="1:10" x14ac:dyDescent="0.3">
      <c r="B25" s="21">
        <v>6</v>
      </c>
      <c r="C25" s="21">
        <f t="shared" si="0"/>
        <v>0.12178511930773327</v>
      </c>
      <c r="D25" s="21">
        <f t="shared" si="2"/>
        <v>0.93663816989622217</v>
      </c>
      <c r="H25" s="21">
        <v>6</v>
      </c>
      <c r="I25" s="21">
        <f t="shared" si="1"/>
        <v>3.0278434375172209E-2</v>
      </c>
      <c r="J25" s="21">
        <f t="shared" si="3"/>
        <v>0.99189151516092955</v>
      </c>
    </row>
    <row r="26" spans="1:10" x14ac:dyDescent="0.3">
      <c r="B26" s="21">
        <v>7</v>
      </c>
      <c r="C26" s="21">
        <f t="shared" si="0"/>
        <v>4.8552336058571711E-2</v>
      </c>
      <c r="D26" s="21">
        <f t="shared" si="2"/>
        <v>0.98519050595479385</v>
      </c>
      <c r="H26" s="21">
        <v>7</v>
      </c>
      <c r="I26" s="21">
        <f t="shared" si="1"/>
        <v>6.9606986030898987E-3</v>
      </c>
      <c r="J26" s="21">
        <f t="shared" si="3"/>
        <v>0.99885221376401945</v>
      </c>
    </row>
    <row r="27" spans="1:10" x14ac:dyDescent="0.3">
      <c r="B27" s="21">
        <v>8</v>
      </c>
      <c r="C27" s="21">
        <f t="shared" si="0"/>
        <v>1.2702679818619956E-2</v>
      </c>
      <c r="D27" s="21">
        <f t="shared" si="2"/>
        <v>0.99789318577341379</v>
      </c>
      <c r="H27" s="21">
        <v>8</v>
      </c>
      <c r="I27" s="21">
        <f t="shared" si="1"/>
        <v>1.0501263594256021E-3</v>
      </c>
      <c r="J27" s="21">
        <f t="shared" si="3"/>
        <v>0.99990234012344503</v>
      </c>
    </row>
    <row r="28" spans="1:10" x14ac:dyDescent="0.3">
      <c r="B28" s="21">
        <v>9</v>
      </c>
      <c r="C28" s="21">
        <f t="shared" si="0"/>
        <v>1.9694129574409293E-3</v>
      </c>
      <c r="D28" s="21">
        <f t="shared" si="2"/>
        <v>0.9998625987308547</v>
      </c>
      <c r="H28" s="21">
        <v>9</v>
      </c>
      <c r="I28" s="21">
        <f t="shared" si="1"/>
        <v>9.3882902757804946E-5</v>
      </c>
      <c r="J28" s="21">
        <f t="shared" si="3"/>
        <v>0.99999622302620284</v>
      </c>
    </row>
    <row r="29" spans="1:10" x14ac:dyDescent="0.3">
      <c r="B29" s="21">
        <v>10</v>
      </c>
      <c r="C29" s="21">
        <f t="shared" si="0"/>
        <v>1.3740126914502695E-4</v>
      </c>
      <c r="D29" s="21">
        <f t="shared" si="2"/>
        <v>0.99999999999999978</v>
      </c>
      <c r="H29" s="21">
        <v>10</v>
      </c>
      <c r="I29" s="21">
        <f t="shared" si="1"/>
        <v>3.7769737974900875E-6</v>
      </c>
      <c r="J29" s="21">
        <f t="shared" si="3"/>
        <v>1.0000000000000002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zoomScale="70" zoomScaleNormal="70" workbookViewId="0">
      <selection activeCell="P9" sqref="P9"/>
    </sheetView>
  </sheetViews>
  <sheetFormatPr defaultRowHeight="12.75" x14ac:dyDescent="0.2"/>
  <cols>
    <col min="1" max="2" width="11.5703125"/>
    <col min="3" max="3" width="17.85546875"/>
    <col min="4" max="4" width="24.42578125"/>
    <col min="5" max="5" width="17.140625"/>
    <col min="6" max="6" width="14.140625"/>
    <col min="7" max="11" width="11.5703125"/>
    <col min="12" max="12" width="15.28515625"/>
    <col min="13" max="14" width="11.5703125"/>
    <col min="15" max="15" width="14.5703125"/>
    <col min="16" max="1025" width="11.5703125"/>
  </cols>
  <sheetData>
    <row r="2" spans="2:16" ht="19.5" x14ac:dyDescent="0.3">
      <c r="B2" s="41" t="s">
        <v>43</v>
      </c>
      <c r="C2" s="41"/>
      <c r="D2" s="41"/>
      <c r="E2" s="41"/>
      <c r="F2" s="41"/>
      <c r="G2" s="41"/>
      <c r="H2" s="41"/>
      <c r="I2" s="41"/>
      <c r="J2" s="42"/>
      <c r="K2" s="42"/>
      <c r="L2" s="42"/>
      <c r="M2" s="42"/>
      <c r="N2" s="42"/>
      <c r="O2" s="42"/>
      <c r="P2" s="43"/>
    </row>
    <row r="3" spans="2:16" ht="19.5" x14ac:dyDescent="0.3">
      <c r="B3" s="41" t="s">
        <v>44</v>
      </c>
      <c r="C3" s="41"/>
      <c r="D3" s="41"/>
      <c r="E3" s="41"/>
      <c r="F3" s="41"/>
      <c r="G3" s="41"/>
      <c r="H3" s="41"/>
      <c r="I3" s="41"/>
      <c r="J3" s="42"/>
      <c r="K3" s="42"/>
      <c r="L3" s="42"/>
      <c r="M3" s="42"/>
      <c r="N3" s="42"/>
      <c r="O3" s="42"/>
      <c r="P3" s="43"/>
    </row>
    <row r="4" spans="2:16" ht="19.5" x14ac:dyDescent="0.3">
      <c r="B4" s="41" t="s">
        <v>45</v>
      </c>
      <c r="C4" s="41"/>
      <c r="D4" s="41"/>
      <c r="E4" s="41"/>
      <c r="F4" s="41"/>
      <c r="G4" s="41"/>
      <c r="H4" s="41"/>
      <c r="I4" s="41"/>
      <c r="J4" s="42"/>
      <c r="K4" s="42"/>
      <c r="L4" s="42"/>
      <c r="M4" s="42"/>
      <c r="N4" s="42"/>
      <c r="O4" s="42"/>
      <c r="P4" s="43"/>
    </row>
    <row r="5" spans="2:16" ht="19.5" x14ac:dyDescent="0.3">
      <c r="B5" s="41" t="s">
        <v>46</v>
      </c>
      <c r="C5" s="41"/>
      <c r="D5" s="41"/>
      <c r="E5" s="41"/>
      <c r="F5" s="41"/>
      <c r="G5" s="41"/>
      <c r="H5" s="41"/>
      <c r="I5" s="41"/>
      <c r="J5" s="42"/>
      <c r="K5" s="42"/>
      <c r="L5" s="42"/>
      <c r="M5" s="42"/>
      <c r="N5" s="42"/>
      <c r="O5" s="42"/>
      <c r="P5" s="43"/>
    </row>
    <row r="6" spans="2:16" ht="19.5" x14ac:dyDescent="0.3">
      <c r="B6" s="41"/>
      <c r="C6" s="41"/>
      <c r="D6" s="41"/>
      <c r="E6" s="41"/>
      <c r="F6" s="41"/>
      <c r="G6" s="41"/>
      <c r="H6" s="41"/>
      <c r="I6" s="41"/>
      <c r="J6" s="42"/>
      <c r="K6" s="42"/>
      <c r="L6" s="42"/>
      <c r="M6" s="42"/>
      <c r="N6" s="42"/>
      <c r="O6" s="42"/>
      <c r="P6" s="43"/>
    </row>
    <row r="7" spans="2:16" ht="19.5" x14ac:dyDescent="0.3">
      <c r="B7" s="41" t="s">
        <v>47</v>
      </c>
      <c r="C7" s="41"/>
      <c r="D7" s="41"/>
      <c r="E7" s="41"/>
      <c r="F7" s="41"/>
      <c r="G7" s="41"/>
      <c r="H7" s="41"/>
      <c r="I7" s="41"/>
      <c r="J7" s="42"/>
      <c r="K7" s="42"/>
      <c r="L7" s="42"/>
      <c r="M7" s="42"/>
      <c r="N7" s="42"/>
      <c r="O7" s="42"/>
      <c r="P7" s="43"/>
    </row>
    <row r="8" spans="2:16" ht="19.5" x14ac:dyDescent="0.3">
      <c r="B8" s="41" t="s">
        <v>48</v>
      </c>
      <c r="C8" s="41"/>
      <c r="D8" s="41"/>
      <c r="E8" s="41"/>
      <c r="F8" s="41"/>
      <c r="G8" s="41"/>
      <c r="H8" s="41"/>
      <c r="I8" s="41"/>
      <c r="J8" s="11" t="s">
        <v>4</v>
      </c>
      <c r="K8" s="12"/>
      <c r="L8" s="12"/>
      <c r="M8" s="43"/>
    </row>
    <row r="9" spans="2:16" ht="19.5" x14ac:dyDescent="0.3">
      <c r="J9" s="14" t="s">
        <v>6</v>
      </c>
      <c r="K9" s="12"/>
      <c r="L9" s="12"/>
    </row>
    <row r="11" spans="2:16" ht="19.5" x14ac:dyDescent="0.3">
      <c r="E11" s="17" t="s">
        <v>49</v>
      </c>
      <c r="F11" s="18">
        <f>0.6</f>
        <v>0.6</v>
      </c>
    </row>
    <row r="12" spans="2:16" ht="19.5" x14ac:dyDescent="0.3">
      <c r="E12" s="17" t="s">
        <v>50</v>
      </c>
      <c r="F12" s="18">
        <v>6</v>
      </c>
    </row>
    <row r="15" spans="2:16" ht="19.5" x14ac:dyDescent="0.3">
      <c r="C15" s="44" t="s">
        <v>9</v>
      </c>
      <c r="D15" s="44" t="s">
        <v>51</v>
      </c>
      <c r="E15" s="44" t="s">
        <v>11</v>
      </c>
      <c r="G15" s="46" t="s">
        <v>9</v>
      </c>
      <c r="H15" s="46" t="s">
        <v>57</v>
      </c>
      <c r="I15" s="46" t="s">
        <v>11</v>
      </c>
    </row>
    <row r="16" spans="2:16" ht="19.5" x14ac:dyDescent="0.3">
      <c r="C16" s="45">
        <v>0</v>
      </c>
      <c r="D16" s="45">
        <f t="shared" ref="D16:D22" si="0">COMBIN($F$12,C17)*($F$11^C17)*(1-$F$11)^($F$12-C17)</f>
        <v>3.6864000000000015E-2</v>
      </c>
      <c r="E16" s="45">
        <f>D16</f>
        <v>3.6864000000000015E-2</v>
      </c>
      <c r="G16">
        <v>0</v>
      </c>
      <c r="H16">
        <f>COMBIN($F$12,C16)*($F$11^C16)*(1-$F$11)^($F$12-C16)</f>
        <v>4.0960000000000024E-3</v>
      </c>
      <c r="I16">
        <f>H16</f>
        <v>4.0960000000000024E-3</v>
      </c>
    </row>
    <row r="17" spans="3:9" ht="19.5" x14ac:dyDescent="0.3">
      <c r="C17" s="45">
        <v>1</v>
      </c>
      <c r="D17" s="45">
        <f t="shared" si="0"/>
        <v>0.13824000000000006</v>
      </c>
      <c r="E17" s="45">
        <f t="shared" ref="E17:E22" si="1">E16+D17</f>
        <v>0.17510400000000007</v>
      </c>
      <c r="G17">
        <v>1</v>
      </c>
      <c r="H17">
        <f t="shared" ref="H17:H22" si="2">COMBIN($F$12,C17)*($F$11^C17)*(1-$F$11)^($F$12-C17)</f>
        <v>3.6864000000000015E-2</v>
      </c>
      <c r="I17">
        <f>I16+H17</f>
        <v>4.0960000000000017E-2</v>
      </c>
    </row>
    <row r="18" spans="3:9" ht="19.5" x14ac:dyDescent="0.3">
      <c r="C18" s="45">
        <v>2</v>
      </c>
      <c r="D18" s="45">
        <f t="shared" si="0"/>
        <v>0.27648000000000006</v>
      </c>
      <c r="E18" s="45">
        <f t="shared" si="1"/>
        <v>0.4515840000000001</v>
      </c>
      <c r="G18">
        <v>2</v>
      </c>
      <c r="H18">
        <f t="shared" si="2"/>
        <v>0.13824000000000006</v>
      </c>
      <c r="I18">
        <f t="shared" ref="I18:I22" si="3">I17+H18</f>
        <v>0.17920000000000008</v>
      </c>
    </row>
    <row r="19" spans="3:9" ht="19.5" x14ac:dyDescent="0.3">
      <c r="C19" s="45">
        <v>3</v>
      </c>
      <c r="D19" s="45">
        <f t="shared" si="0"/>
        <v>0.31104000000000004</v>
      </c>
      <c r="E19" s="45">
        <f t="shared" si="1"/>
        <v>0.76262400000000019</v>
      </c>
      <c r="G19">
        <v>3</v>
      </c>
      <c r="H19">
        <f t="shared" si="2"/>
        <v>0.27648000000000006</v>
      </c>
      <c r="I19">
        <f t="shared" si="3"/>
        <v>0.45568000000000014</v>
      </c>
    </row>
    <row r="20" spans="3:9" ht="19.5" x14ac:dyDescent="0.3">
      <c r="C20" s="45">
        <v>4</v>
      </c>
      <c r="D20" s="45">
        <f t="shared" si="0"/>
        <v>0.18662400000000001</v>
      </c>
      <c r="E20" s="45">
        <f t="shared" si="1"/>
        <v>0.9492480000000002</v>
      </c>
      <c r="G20">
        <v>4</v>
      </c>
      <c r="H20">
        <f t="shared" si="2"/>
        <v>0.31104000000000004</v>
      </c>
      <c r="I20">
        <f t="shared" si="3"/>
        <v>0.76672000000000018</v>
      </c>
    </row>
    <row r="21" spans="3:9" ht="19.5" x14ac:dyDescent="0.3">
      <c r="C21" s="45">
        <v>5</v>
      </c>
      <c r="D21" s="45">
        <f t="shared" si="0"/>
        <v>4.6655999999999996E-2</v>
      </c>
      <c r="E21" s="45">
        <f t="shared" si="1"/>
        <v>0.99590400000000023</v>
      </c>
      <c r="G21">
        <v>5</v>
      </c>
      <c r="H21">
        <f t="shared" si="2"/>
        <v>0.18662400000000001</v>
      </c>
      <c r="I21">
        <f t="shared" si="3"/>
        <v>0.95334400000000019</v>
      </c>
    </row>
    <row r="22" spans="3:9" ht="19.5" x14ac:dyDescent="0.3">
      <c r="C22" s="45">
        <v>6</v>
      </c>
      <c r="D22" s="45">
        <f t="shared" si="0"/>
        <v>4.0960000000000024E-3</v>
      </c>
      <c r="E22" s="45">
        <f t="shared" si="1"/>
        <v>1.0000000000000002</v>
      </c>
      <c r="G22">
        <v>6</v>
      </c>
      <c r="H22">
        <f t="shared" si="2"/>
        <v>4.6655999999999996E-2</v>
      </c>
      <c r="I22">
        <f t="shared" si="3"/>
        <v>1.0000000000000002</v>
      </c>
    </row>
    <row r="25" spans="3:9" ht="19.5" x14ac:dyDescent="0.3">
      <c r="C25" s="8" t="s">
        <v>52</v>
      </c>
      <c r="D25" s="25"/>
    </row>
    <row r="26" spans="3:9" ht="19.5" x14ac:dyDescent="0.3">
      <c r="C26" s="25"/>
      <c r="D26" s="25"/>
    </row>
    <row r="27" spans="3:9" ht="19.5" x14ac:dyDescent="0.3">
      <c r="C27" s="8" t="s">
        <v>53</v>
      </c>
      <c r="D27" s="25"/>
    </row>
    <row r="28" spans="3:9" ht="19.5" x14ac:dyDescent="0.3">
      <c r="C28" s="25"/>
      <c r="D28" s="25"/>
    </row>
    <row r="29" spans="3:9" ht="19.5" x14ac:dyDescent="0.3">
      <c r="C29" s="23" t="s">
        <v>54</v>
      </c>
      <c r="D29" s="24">
        <f>D18</f>
        <v>0.27648000000000006</v>
      </c>
    </row>
    <row r="30" spans="3:9" ht="19.5" x14ac:dyDescent="0.3">
      <c r="C30" s="24"/>
      <c r="D30" s="24"/>
    </row>
    <row r="31" spans="3:9" ht="19.5" x14ac:dyDescent="0.3">
      <c r="C31" s="24" t="s">
        <v>55</v>
      </c>
      <c r="D31" s="24">
        <f>E18</f>
        <v>0.4515840000000001</v>
      </c>
    </row>
    <row r="32" spans="3:9" ht="19.5" x14ac:dyDescent="0.3">
      <c r="C32" s="24"/>
      <c r="D32" s="24"/>
    </row>
    <row r="33" spans="3:4" ht="19.5" x14ac:dyDescent="0.3">
      <c r="C33" s="24" t="s">
        <v>56</v>
      </c>
      <c r="D33" s="24">
        <f>1-E17</f>
        <v>0.82489599999999996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72</cp:revision>
  <dcterms:created xsi:type="dcterms:W3CDTF">2015-07-29T12:16:08Z</dcterms:created>
  <dcterms:modified xsi:type="dcterms:W3CDTF">2018-03-16T06:35:28Z</dcterms:modified>
  <dc:language>en-IN</dc:language>
</cp:coreProperties>
</file>