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." sheetId="2" r:id="rId5"/>
  </sheets>
  <definedNames/>
  <calcPr/>
</workbook>
</file>

<file path=xl/sharedStrings.xml><?xml version="1.0" encoding="utf-8"?>
<sst xmlns="http://schemas.openxmlformats.org/spreadsheetml/2006/main" count="157" uniqueCount="103">
  <si>
    <t>https://dev.azure.com/orionadvisor/OAT/_workitems/edit/244308</t>
  </si>
  <si>
    <t>Developer - Gopika</t>
  </si>
  <si>
    <t>Test Case</t>
  </si>
  <si>
    <t>Expected result</t>
  </si>
  <si>
    <t>Actual result</t>
  </si>
  <si>
    <t>Status</t>
  </si>
  <si>
    <t>Message</t>
  </si>
  <si>
    <t>Developer's message</t>
  </si>
  <si>
    <t>Single Account</t>
  </si>
  <si>
    <t>columns value should be calculated wrt Portfolio managed value.</t>
  </si>
  <si>
    <r>
      <rPr>
        <rFont val="Arial"/>
        <b/>
        <color theme="1"/>
      </rPr>
      <t xml:space="preserve">Before trades
</t>
    </r>
    <r>
      <rPr>
        <rFont val="Arial"/>
        <color theme="1"/>
      </rPr>
      <t xml:space="preserve">Firm 36200 &gt; PID 2770 &gt; tactical tool &gt; model tolerance &gt; Check Current and Post trade need $ / % columns.
Check mentioned columns in </t>
    </r>
    <r>
      <rPr>
        <rFont val="Arial"/>
        <b/>
        <color theme="1"/>
      </rPr>
      <t xml:space="preserve">Category , Class , Subclass , Security set and Security </t>
    </r>
    <r>
      <rPr>
        <rFont val="Arial"/>
        <color theme="1"/>
      </rPr>
      <t>level.</t>
    </r>
  </si>
  <si>
    <t>Calculations should be correct for Current and Post trade need $ or % in every level.</t>
  </si>
  <si>
    <t>Working as Expected.</t>
  </si>
  <si>
    <t>PASS</t>
  </si>
  <si>
    <r>
      <rPr>
        <rFont val="Arial"/>
        <color theme="1"/>
      </rPr>
      <t xml:space="preserve">post trade need $ = Target $ - Post $
current trade need $ = Target $ - current $
post trade need % = (Target $ - Post $) * 100 / </t>
    </r>
    <r>
      <rPr>
        <rFont val="Arial"/>
        <b/>
        <color theme="1"/>
      </rPr>
      <t>Portfolio managed value</t>
    </r>
    <r>
      <rPr>
        <rFont val="Arial"/>
        <color theme="1"/>
      </rPr>
      <t xml:space="preserve">
current trade need % = (Target $ - current $) * 100 / </t>
    </r>
    <r>
      <rPr>
        <rFont val="Arial"/>
        <b/>
        <color theme="1"/>
      </rPr>
      <t>Portfolio managed value</t>
    </r>
  </si>
  <si>
    <r>
      <rPr>
        <rFont val="Arial"/>
        <b/>
        <color theme="1"/>
      </rPr>
      <t xml:space="preserve">After trades
</t>
    </r>
    <r>
      <rPr>
        <rFont val="Arial"/>
        <color theme="1"/>
      </rPr>
      <t xml:space="preserve">Firm 36200 &gt; PID 2770 &gt; tactical tool &gt; model tolerance &gt; Check Current and Post trade need $ / % columns &gt; holding and trade details &gt; Select all security &gt; Balance.
Check mentioned columns in </t>
    </r>
    <r>
      <rPr>
        <rFont val="Arial"/>
        <b/>
        <color theme="1"/>
      </rPr>
      <t>Category , Class , Subclass , Security set and Security</t>
    </r>
    <r>
      <rPr>
        <rFont val="Arial"/>
        <color theme="1"/>
      </rPr>
      <t xml:space="preserve"> level.</t>
    </r>
  </si>
  <si>
    <t>Calculations should be correct for Current and Post trade need $ or % at every level after trade created.</t>
  </si>
  <si>
    <r>
      <rPr>
        <rFont val="Arial"/>
        <b/>
        <color theme="1"/>
      </rPr>
      <t xml:space="preserve">After trades
</t>
    </r>
    <r>
      <rPr>
        <rFont val="Arial"/>
        <color theme="1"/>
      </rPr>
      <t>Firm 36200 &gt; PID 2770 &gt; tactical tool &gt; model tolerance &gt; Check Current and Post trade need $ / % columns &gt; holding and trade details &gt; Actions &gt; Trade tool &gt; Rebalacner &gt; save trades.</t>
    </r>
  </si>
  <si>
    <t>Calculations should be correct for Current and Post trade need $ or % in every level after trade created.</t>
  </si>
  <si>
    <r>
      <rPr>
        <rFont val="Arial"/>
        <b/>
        <color theme="1"/>
      </rPr>
      <t>After trades</t>
    </r>
    <r>
      <rPr>
        <rFont val="Arial"/>
        <color theme="1"/>
      </rPr>
      <t xml:space="preserve">
Firm 36200 &gt; PID 2770 &gt; tactical tool &gt; model tolerance &gt; select security </t>
    </r>
    <r>
      <rPr>
        <rFont val="Arial"/>
        <b/>
        <color theme="1"/>
      </rPr>
      <t>AGG-MAC</t>
    </r>
    <r>
      <rPr>
        <rFont val="Arial"/>
        <color theme="1"/>
      </rPr>
      <t xml:space="preserve"> &gt; Check Current and Post trade need $ / % columns &gt; holding and trade details &gt; Create </t>
    </r>
    <r>
      <rPr>
        <rFont val="Arial"/>
        <b/>
        <color theme="1"/>
      </rPr>
      <t xml:space="preserve">Sell </t>
    </r>
    <r>
      <rPr>
        <rFont val="Arial"/>
        <color theme="1"/>
      </rPr>
      <t>trade &gt; Save trades.</t>
    </r>
  </si>
  <si>
    <t>Calculations should be correct for Current and Post trade need $ or % Before and After trade save.</t>
  </si>
  <si>
    <t>Order grid &gt; select sell trade &gt; Process &gt; Sell trade moved to blocks&gt; Tactical tool &gt; Check Columns.</t>
  </si>
  <si>
    <t>Post trade need $ Amount should be $ 3941.61 before and after saving trade (Open or pending trade).</t>
  </si>
  <si>
    <t>Working fine in firm 26700.</t>
  </si>
  <si>
    <r>
      <rPr>
        <rFont val="Arial"/>
        <color rgb="FF000000"/>
      </rPr>
      <t xml:space="preserve">Post trade need $ calcuated due to Wrong Post $.
</t>
    </r>
    <r>
      <rPr>
        <rFont val="Arial"/>
        <b/>
        <color rgb="FF000000"/>
      </rPr>
      <t>Current and Post % calacuated w.r.t Account Value (Managed + Excluded)
Target % calculated with Account managed value.</t>
    </r>
  </si>
  <si>
    <r>
      <rPr>
        <rFont val="Arial"/>
        <b/>
        <color theme="1"/>
      </rPr>
      <t>After trades</t>
    </r>
    <r>
      <rPr>
        <rFont val="Arial"/>
        <color theme="1"/>
      </rPr>
      <t xml:space="preserve">
Firm 36200 &gt; PID 2770 &gt; tactical tool &gt; model tolerance &gt; select security </t>
    </r>
    <r>
      <rPr>
        <rFont val="Arial"/>
        <b/>
        <color theme="1"/>
      </rPr>
      <t>IWD-MAC</t>
    </r>
    <r>
      <rPr>
        <rFont val="Arial"/>
        <color theme="1"/>
      </rPr>
      <t xml:space="preserve"> &gt; Check Current and Post trade need $ / % columns &gt; holding and trade details &gt; Create </t>
    </r>
    <r>
      <rPr>
        <rFont val="Arial"/>
        <b/>
        <color theme="1"/>
      </rPr>
      <t xml:space="preserve">Buy </t>
    </r>
    <r>
      <rPr>
        <rFont val="Arial"/>
        <color theme="1"/>
      </rPr>
      <t>trade &gt; Save trades.</t>
    </r>
  </si>
  <si>
    <r>
      <rPr>
        <rFont val="Arial"/>
        <b/>
        <color theme="1"/>
      </rPr>
      <t>After trades</t>
    </r>
    <r>
      <rPr>
        <rFont val="Arial"/>
        <color theme="1"/>
      </rPr>
      <t xml:space="preserve">
Firm 36200 &gt; PID 2770 &gt; tactical tool &gt; model tolerance &gt; select security</t>
    </r>
    <r>
      <rPr>
        <rFont val="Arial"/>
        <b/>
        <color theme="1"/>
      </rPr>
      <t>TelemusCap_ASE-SMA</t>
    </r>
    <r>
      <rPr>
        <rFont val="Arial"/>
        <color theme="1"/>
      </rPr>
      <t xml:space="preserve"> &gt; Check Current and Post trade need $ / % columns &gt; holding and trade details &gt; Balance security &gt; Check Current trade need %. </t>
    </r>
  </si>
  <si>
    <t>Firm 26700 &gt; PID 45 &gt; tactical tool &gt; model tolerance &gt; Check Current and Post trade need $ / % columns.</t>
  </si>
  <si>
    <t>Multiple Account</t>
  </si>
  <si>
    <t>columns value should be claulated wrt Portflio managed value.</t>
  </si>
  <si>
    <r>
      <rPr>
        <rFont val="Arial"/>
        <b/>
        <color theme="1"/>
      </rPr>
      <t xml:space="preserve">Before trades
</t>
    </r>
    <r>
      <rPr>
        <rFont val="Arial"/>
        <color theme="1"/>
      </rPr>
      <t>Firm 36200 &gt; PID 2723 &gt; tactical tool &gt; model tolerance &gt; Check Current and Post $ or % columns for Securities.</t>
    </r>
  </si>
  <si>
    <t>Current and Post $ or % should be same.</t>
  </si>
  <si>
    <r>
      <rPr>
        <rFont val="Arial"/>
        <b/>
        <color theme="1"/>
      </rPr>
      <t xml:space="preserve">Before trades
</t>
    </r>
    <r>
      <rPr>
        <rFont val="Arial"/>
        <color theme="1"/>
      </rPr>
      <t>Firm 36200 &gt; PID 2723 &gt; tactical tool &gt; model tolerance &gt; Check Current and Post $ or % columns for Cash.</t>
    </r>
  </si>
  <si>
    <t>Working fine in firm 26700.
Post trade need % calculated based on Post $ which is showing wrong , initially Current and Post $ should be same.</t>
  </si>
  <si>
    <t>Img.</t>
  </si>
  <si>
    <r>
      <rPr>
        <rFont val="Arial"/>
        <b/>
        <color rgb="FF000000"/>
      </rPr>
      <t xml:space="preserve">After trades
</t>
    </r>
    <r>
      <rPr>
        <rFont val="Arial"/>
        <color rgb="FF000000"/>
      </rPr>
      <t>Firm 36200 &gt; PID 2723 &gt; tactical tool  &gt; holding and trade details &gt; select security "IJR-MAC" create sell trade &gt; model tolerance &gt; Check Current and Post trade need $ / % columns.</t>
    </r>
  </si>
  <si>
    <t>Calculations should be correct for Current and Post trade need % in every level after trade created.</t>
  </si>
  <si>
    <r>
      <rPr>
        <rFont val="Arial"/>
        <b/>
        <color rgb="FF000000"/>
      </rPr>
      <t xml:space="preserve">After trades
</t>
    </r>
    <r>
      <rPr>
        <rFont val="Arial"/>
        <color rgb="FF000000"/>
      </rPr>
      <t>Firm 36200 &gt; PID 2723 &gt; tactical tool  &gt; holding and trade details &gt; select security "HERO-MAC" create Buy trade $ 5000 &gt; Security without current holding &gt; model tolerance &gt; Check Current and Post trade need $ / % columns.</t>
    </r>
  </si>
  <si>
    <t>Trade created for ($ 4991.54)
Post trade need % -0.39311 %</t>
  </si>
  <si>
    <r>
      <rPr>
        <rFont val="Arial"/>
        <color rgb="FF000000"/>
      </rPr>
      <t xml:space="preserve">Post trade need % should be -0.3711 %
MAC funds with current holding calculated wrt </t>
    </r>
    <r>
      <rPr>
        <rFont val="Arial"/>
        <b/>
        <color rgb="FF000000"/>
      </rPr>
      <t>Account value (Excluded + Managed)</t>
    </r>
    <r>
      <rPr>
        <rFont val="Arial"/>
        <color rgb="FF000000"/>
      </rPr>
      <t xml:space="preserve">.
MAC funds without current holding calculated wrt </t>
    </r>
    <r>
      <rPr>
        <rFont val="Arial"/>
        <b/>
        <color rgb="FF000000"/>
      </rPr>
      <t>Account managed value.</t>
    </r>
  </si>
  <si>
    <t>Firm 36200 &gt; PID 2723 &gt; select Account &gt; Set aside $ 3,00,000  &gt; model tolerance &gt; Select security "HERO-MAC" &gt; holding and trade details &gt; Select Account  &gt; Buy $ 5000 &gt; save trades &gt; Runa analytics &gt; Check Current trade need % 0.38 % &gt; Select Another account &gt; Trade $ 5000 &gt; now check current trade need $.</t>
  </si>
  <si>
    <t>Also Current trade need $ changed for Security SH , BIL.</t>
  </si>
  <si>
    <t>FAIL</t>
  </si>
  <si>
    <t>In tactical changes in single trade validate all existing trades as well. Existing functionality</t>
  </si>
  <si>
    <t>Firm 36200 &gt; PID 2723 &gt; tactical tool &gt; holding and trade details &gt; Select security "IJR-MAC" &gt; create Sell trade for $ -12596.5 &gt; Model tolerance &gt; check Current trade need $ and % appear - 0.00 &gt; Save trades &gt; Run analytics &gt; Select security "HERO-MAC" &gt; created Buy trade &gt; Check Post trade need $ updated for "IJR-MAC" with $ 0.01 .</t>
  </si>
  <si>
    <t>Working fine now.</t>
  </si>
  <si>
    <r>
      <rPr>
        <rFont val="Arial"/>
        <b/>
        <color theme="1"/>
      </rPr>
      <t xml:space="preserve">Before trades
</t>
    </r>
    <r>
      <rPr>
        <rFont val="Arial"/>
        <color theme="1"/>
      </rPr>
      <t xml:space="preserve">Firm </t>
    </r>
    <r>
      <rPr>
        <rFont val="Arial"/>
        <b/>
        <color theme="1"/>
      </rPr>
      <t xml:space="preserve">26700 </t>
    </r>
    <r>
      <rPr>
        <rFont val="Arial"/>
        <color theme="1"/>
      </rPr>
      <t xml:space="preserve">&gt; PID 270 &gt; Tactical tool &gt; Model tolerance &gt; Select security set </t>
    </r>
    <r>
      <rPr>
        <rFont val="Arial"/>
        <b/>
        <color theme="1"/>
      </rPr>
      <t xml:space="preserve">"Corporate Bonds-MAC" </t>
    </r>
    <r>
      <rPr>
        <rFont val="Arial"/>
        <color theme="1"/>
      </rPr>
      <t>&gt; Check Current tarde need $ for MAC Security sets.</t>
    </r>
  </si>
  <si>
    <t>Calculation for current trade need $ is not accurate.</t>
  </si>
  <si>
    <t xml:space="preserve">Rtp Flag : true </t>
  </si>
  <si>
    <t>Sleeved Account</t>
  </si>
  <si>
    <t>columns value should be calculated wrt Account managed value.</t>
  </si>
  <si>
    <t>NEW DEV portfolio tol. value should be updated acc. to Sleeve Post $ of particular account.</t>
  </si>
  <si>
    <r>
      <rPr>
        <rFont val="Arial"/>
        <color theme="1"/>
      </rPr>
      <t xml:space="preserve">post trade need $ = Target $ - Post $
current trade need $ = Target $ - current $
post trade need % = (Target $ - Post $) * 100 / </t>
    </r>
    <r>
      <rPr>
        <rFont val="Arial"/>
        <b/>
        <color theme="1"/>
      </rPr>
      <t xml:space="preserve">Account managed value
</t>
    </r>
    <r>
      <rPr>
        <rFont val="Arial"/>
        <color theme="1"/>
      </rPr>
      <t xml:space="preserve">
current trade need % = (Target $ - current $) * 100 / </t>
    </r>
    <r>
      <rPr>
        <rFont val="Arial"/>
        <b/>
        <color theme="1"/>
      </rPr>
      <t>Account managed value</t>
    </r>
  </si>
  <si>
    <t>Firm 22700 &gt; PID 107 &gt; tactical tool &gt; select AID 6469 &gt; Holding and trade details &gt; Select all security &gt; Sell all &gt; Save trades &gt; Run analytics &gt; Check Columns value updated to infinity.</t>
  </si>
  <si>
    <t>Calculation for Sleeved account done wrt Account value for Individual Account.</t>
  </si>
  <si>
    <t>Working fine in firm 26700
Columns value updated to infinity.</t>
  </si>
  <si>
    <r>
      <rPr>
        <rFont val="Arial"/>
        <color theme="1"/>
      </rPr>
      <t xml:space="preserve">Firm 22700 &gt; PID 107 &gt; tactical tool &gt; select AID 6469 &gt; model tolerance &gt; Select Security </t>
    </r>
    <r>
      <rPr>
        <rFont val="Arial"/>
        <b/>
        <color theme="1"/>
      </rPr>
      <t>FAAR</t>
    </r>
    <r>
      <rPr>
        <rFont val="Arial"/>
        <color theme="1"/>
      </rPr>
      <t xml:space="preserve"> &gt; check current and post trade need $ and % calculated wrt account value &gt; Holding and trade details &gt; create sell all trade &gt; check current and post trade need $ and %.</t>
    </r>
  </si>
  <si>
    <t>Same as Case 55.</t>
  </si>
  <si>
    <t>Different model assigned to both sleeved accounts</t>
  </si>
  <si>
    <r>
      <rPr>
        <rFont val="Arial"/>
        <color theme="1"/>
      </rPr>
      <t xml:space="preserve">Firm 26700 &gt; PID 2752 &gt; tactical tool &gt; AID 4104 &gt; model tolerance &gt; Select security </t>
    </r>
    <r>
      <rPr>
        <rFont val="Arial"/>
        <b/>
        <color theme="1"/>
      </rPr>
      <t xml:space="preserve">"AAPL-MAC" </t>
    </r>
    <r>
      <rPr>
        <rFont val="Arial"/>
        <color theme="1"/>
      </rPr>
      <t>&gt; Target $ 6937 and Current $ 8058 &gt; Check current and post trade need $ and %.</t>
    </r>
  </si>
  <si>
    <t>Current and Post trade need $ and % showing 0.</t>
  </si>
  <si>
    <t>Firm 26700 &gt; PID 2752 &gt; tactical tool &gt; select  AID &gt; model tolerance &gt; check unassigned security &gt; Target $  and Current $ 94486.04 &gt; Check current and post trade need $ -95827.88 and %.</t>
  </si>
  <si>
    <t>Current trade need $ should be Target $ - current $.</t>
  </si>
  <si>
    <r>
      <rPr>
        <rFont val="Arial"/>
        <color theme="1"/>
      </rPr>
      <t xml:space="preserve">Firm 26700 &gt; PID 2752 &gt; tactical tool &gt; model tolerance &gt; select security </t>
    </r>
    <r>
      <rPr>
        <rFont val="Arial"/>
        <b/>
        <color theme="1"/>
      </rPr>
      <t xml:space="preserve">IJH </t>
    </r>
    <r>
      <rPr>
        <rFont val="Arial"/>
        <color theme="1"/>
      </rPr>
      <t>&gt; Target is 35.64 % , Current is 0 % &gt; Target % is calculated wrt Account value.</t>
    </r>
  </si>
  <si>
    <t>Working fine now.
Check Current trade need is 18.08 % calculated wrt Portfolio managed value.</t>
  </si>
  <si>
    <t>img.</t>
  </si>
  <si>
    <t>Firm 26700 &gt; PID 1460 &gt; Tactical tool &gt; Check Sleeve Strategy &gt; trade need $ , % .</t>
  </si>
  <si>
    <t>Working as expected.</t>
  </si>
  <si>
    <t>Firm 26700 &gt;PID 2752 &gt; Global trade &gt; MAC fund has current holdings &gt; created Buy trade for MAC funds &gt; open tactical tool &gt; model tolerance &gt; Check Post $ / % and Post trade need $ or %.</t>
  </si>
  <si>
    <t>Post $ , % should be updated when trade created for security and correct Post trade need $ or % should be calculated.</t>
  </si>
  <si>
    <t>Post $ or % not updated.</t>
  </si>
  <si>
    <t>img. AAPL-MAC</t>
  </si>
  <si>
    <t>Unable to update post $ or % for buy trade when holding for security is already present.</t>
  </si>
  <si>
    <t>Firm 26700 &gt;PID 2752 &gt; Global trade &gt; Sell unassigned security &gt; create trade &gt; open tactical tool &gt; model tolerance &gt; Check Post $ / % and Post trade need $ or % for unassigned security.</t>
  </si>
  <si>
    <t>No functionality to update Post $ or % for sleeve portfolio.</t>
  </si>
  <si>
    <t>Same model structure or model assigned to both sleeved accounts</t>
  </si>
  <si>
    <r>
      <rPr>
        <rFont val="Arial"/>
        <color theme="1"/>
      </rPr>
      <t xml:space="preserve">Firm 26700 &gt; PID 1460 &gt; Global trade &gt; select Sell security </t>
    </r>
    <r>
      <rPr>
        <rFont val="Arial"/>
        <b/>
        <color theme="1"/>
      </rPr>
      <t>AAPL-MAC</t>
    </r>
    <r>
      <rPr>
        <rFont val="Arial"/>
        <color theme="1"/>
      </rPr>
      <t xml:space="preserve"> &gt; Sell 80 % &gt; tactical tool &gt; AID 1729, 1730 &gt; model tolerance &gt; select security</t>
    </r>
    <r>
      <rPr>
        <rFont val="Arial"/>
        <b/>
        <color theme="1"/>
      </rPr>
      <t xml:space="preserve"> AAPL-MAC</t>
    </r>
    <r>
      <rPr>
        <rFont val="Arial"/>
        <color theme="1"/>
      </rPr>
      <t xml:space="preserve"> &gt; check current trade need $ , %.</t>
    </r>
  </si>
  <si>
    <t>Firm 26700 &gt; PID 1460 &gt; Tactical tool &gt; Check Sleeve Strategy &gt; Target $ 910238.3 , Current $ 910238.3.</t>
  </si>
  <si>
    <t>Current trade need $ should be Target $ - current $ = $ 0 and % should be 0 %.</t>
  </si>
  <si>
    <t>current trade need % for sleeve strategy = (Target $ - current $) * 100 / Portfolio managed value</t>
  </si>
  <si>
    <t>No handling when same sleeve portfolio has multiple accounts assigned to same model.</t>
  </si>
  <si>
    <t>Firm 26700 &gt; PID 1460 &gt; Tactical tool &gt; Check Sleeve* &gt; check current and post trade need $ or %.</t>
  </si>
  <si>
    <r>
      <rPr>
        <rFont val="Arial"/>
        <color theme="1"/>
      </rPr>
      <t xml:space="preserve">Check in Case of </t>
    </r>
    <r>
      <rPr>
        <rFont val="Arial"/>
        <b/>
        <color theme="1"/>
      </rPr>
      <t>RTP On / Off</t>
    </r>
  </si>
  <si>
    <t>Firm 26700 &gt; PID 45 , 270 , 2752 &gt; Global trade &gt; Create trade for MAC funds &gt; Open tactical tool &gt; Model tolerance &gt; Security set &gt; Check MAC security set &gt; Target $ or % are calculating double.</t>
  </si>
  <si>
    <t>Target $ or % should be correct at every level.</t>
  </si>
  <si>
    <t>Working fine for both RTP ON/OFF.</t>
  </si>
  <si>
    <t>Managed Value</t>
  </si>
  <si>
    <t>Trade</t>
  </si>
  <si>
    <t>Target $</t>
  </si>
  <si>
    <t>Target %</t>
  </si>
  <si>
    <t>Current $</t>
  </si>
  <si>
    <t>Current %</t>
  </si>
  <si>
    <t>Current-Trade Need $</t>
  </si>
  <si>
    <t>Current-Trade Need %</t>
  </si>
  <si>
    <t>Post $</t>
  </si>
  <si>
    <t>Post %</t>
  </si>
  <si>
    <t>Post-Trade Need $</t>
  </si>
  <si>
    <t>Post-Trade Need %</t>
  </si>
  <si>
    <t>PID 270</t>
  </si>
  <si>
    <t>PID 45</t>
  </si>
  <si>
    <t>AID 4104</t>
  </si>
  <si>
    <t>trade</t>
  </si>
  <si>
    <t>AID 4105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</si>
</sst>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</font>
    <font>
      <b/>
      <sz val="15.0"/>
      <color theme="1"/>
      <name val="Arial"/>
      <scheme val="minor"/>
    </font>
    <font>
      <b/>
      <sz val="15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b/>
      <sz val="12.0"/>
      <color rgb="FF000000"/>
      <name val="Inter"/>
    </font>
    <font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EDEDED"/>
        <bgColor rgb="FFEDEDED"/>
      </patternFill>
    </fill>
    <fill>
      <patternFill patternType="solid">
        <fgColor rgb="FFD0CECE"/>
        <bgColor rgb="FFD0CECE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7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8" fontId="7" numFmtId="0" xfId="0" applyAlignment="1" applyFill="1" applyFont="1">
      <alignment horizontal="left" readingOrder="0"/>
    </xf>
    <xf borderId="0" fillId="2" fontId="6" numFmtId="0" xfId="0" applyAlignment="1" applyFont="1">
      <alignment horizontal="left" readingOrder="0" shrinkToFit="0" wrapText="1"/>
    </xf>
    <xf borderId="0" fillId="2" fontId="6" numFmtId="0" xfId="0" applyAlignment="1" applyFont="1">
      <alignment horizontal="left" readingOrder="0"/>
    </xf>
    <xf borderId="0" fillId="6" fontId="4" numFmtId="0" xfId="0" applyAlignment="1" applyFont="1">
      <alignment readingOrder="0" shrinkToFit="0" vertical="center" wrapText="1"/>
    </xf>
    <xf borderId="0" fillId="9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wrapText="1"/>
    </xf>
    <xf borderId="0" fillId="4" fontId="4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10" fontId="8" numFmtId="0" xfId="0" applyAlignment="1" applyFill="1" applyFont="1">
      <alignment readingOrder="0" shrinkToFit="0" vertical="bottom" wrapText="0"/>
    </xf>
    <xf borderId="0" fillId="11" fontId="8" numFmtId="0" xfId="0" applyAlignment="1" applyFill="1" applyFont="1">
      <alignment readingOrder="0" shrinkToFit="0" vertical="bottom" wrapText="0"/>
    </xf>
    <xf borderId="0" fillId="12" fontId="8" numFmtId="0" xfId="0" applyAlignment="1" applyFill="1" applyFont="1">
      <alignment readingOrder="0" shrinkToFit="0" vertical="bottom" wrapText="0"/>
    </xf>
    <xf borderId="0" fillId="13" fontId="8" numFmtId="0" xfId="0" applyAlignment="1" applyFill="1" applyFont="1">
      <alignment readingOrder="0" shrinkToFit="0" vertical="bottom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0"/>
    </xf>
    <xf borderId="0" fillId="4" fontId="5" numFmtId="0" xfId="0" applyFont="1"/>
    <xf borderId="0" fillId="0" fontId="9" numFmtId="4" xfId="0" applyAlignment="1" applyFont="1" applyNumberFormat="1">
      <alignment readingOrder="0"/>
    </xf>
    <xf borderId="0" fillId="12" fontId="8" numFmtId="4" xfId="0" applyAlignment="1" applyFont="1" applyNumberFormat="1">
      <alignment horizontal="right" readingOrder="0" shrinkToFit="0" vertical="bottom" wrapText="0"/>
    </xf>
    <xf borderId="0" fillId="12" fontId="8" numFmtId="0" xfId="0" applyAlignment="1" applyFont="1">
      <alignment horizontal="right" readingOrder="0" shrinkToFit="0" vertical="bottom" wrapText="0"/>
    </xf>
    <xf borderId="0" fillId="12" fontId="8" numFmtId="0" xfId="0" applyAlignment="1" applyFont="1">
      <alignment shrinkToFit="0" vertical="bottom" wrapText="0"/>
    </xf>
    <xf borderId="0" fillId="11" fontId="8" numFmtId="0" xfId="0" applyAlignment="1" applyFont="1">
      <alignment horizontal="right" readingOrder="0" shrinkToFit="0" vertical="bottom" wrapText="0"/>
    </xf>
    <xf borderId="0" fillId="14" fontId="8" numFmtId="0" xfId="0" applyAlignment="1" applyFill="1" applyFont="1">
      <alignment shrinkToFit="0" vertical="bottom" wrapText="0"/>
    </xf>
    <xf borderId="0" fillId="14" fontId="8" numFmtId="0" xfId="0" applyAlignment="1" applyFont="1">
      <alignment horizontal="right" readingOrder="0" shrinkToFit="0" vertical="bottom" wrapText="0"/>
    </xf>
    <xf borderId="0" fillId="14" fontId="5" numFmtId="0" xfId="0" applyFont="1"/>
    <xf borderId="0" fillId="15" fontId="8" numFmtId="0" xfId="0" applyAlignment="1" applyFill="1" applyFont="1">
      <alignment horizontal="right" readingOrder="0" shrinkToFit="0" vertical="bottom" wrapText="0"/>
    </xf>
    <xf borderId="0" fillId="16" fontId="8" numFmtId="0" xfId="0" applyAlignment="1" applyFill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8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1114425</xdr:colOff>
      <xdr:row>48</xdr:row>
      <xdr:rowOff>85725</xdr:rowOff>
    </xdr:from>
    <xdr:ext cx="781050" cy="371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21</xdr:row>
      <xdr:rowOff>142875</xdr:rowOff>
    </xdr:from>
    <xdr:ext cx="914400" cy="457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1114425</xdr:colOff>
      <xdr:row>52</xdr:row>
      <xdr:rowOff>76200</xdr:rowOff>
    </xdr:from>
    <xdr:ext cx="781050" cy="3714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430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75"/>
    <col customWidth="1" min="2" max="2" width="46.38"/>
    <col customWidth="1" min="3" max="3" width="33.5"/>
    <col customWidth="1" min="4" max="4" width="11.25"/>
    <col customWidth="1" min="5" max="5" width="36.13"/>
    <col customWidth="1" min="6" max="6" width="0.38"/>
    <col customWidth="1" min="7" max="7" width="40.5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/>
      <c r="G3" s="4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8</v>
      </c>
      <c r="C4" s="6"/>
      <c r="D4" s="7"/>
      <c r="E4" s="8" t="s">
        <v>9</v>
      </c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10</v>
      </c>
      <c r="B5" s="6" t="s">
        <v>11</v>
      </c>
      <c r="C5" s="6" t="s">
        <v>12</v>
      </c>
      <c r="D5" s="8" t="s">
        <v>13</v>
      </c>
      <c r="E5" s="6" t="s">
        <v>14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 t="s">
        <v>15</v>
      </c>
      <c r="B6" s="6" t="s">
        <v>16</v>
      </c>
      <c r="C6" s="6" t="s">
        <v>12</v>
      </c>
      <c r="D6" s="6" t="s">
        <v>13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 t="s">
        <v>17</v>
      </c>
      <c r="B8" s="6" t="s">
        <v>18</v>
      </c>
      <c r="C8" s="6" t="s">
        <v>12</v>
      </c>
      <c r="D8" s="6" t="s">
        <v>13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 t="s">
        <v>19</v>
      </c>
      <c r="B10" s="6" t="s">
        <v>20</v>
      </c>
      <c r="C10" s="6" t="s">
        <v>12</v>
      </c>
      <c r="D10" s="6" t="s">
        <v>13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 t="s">
        <v>21</v>
      </c>
      <c r="B11" s="6" t="s">
        <v>22</v>
      </c>
      <c r="C11" s="9" t="s">
        <v>23</v>
      </c>
      <c r="D11" s="9" t="s">
        <v>13</v>
      </c>
      <c r="E11" s="10" t="s">
        <v>24</v>
      </c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 t="s">
        <v>25</v>
      </c>
      <c r="B13" s="6" t="s">
        <v>20</v>
      </c>
      <c r="C13" s="6" t="s">
        <v>12</v>
      </c>
      <c r="D13" s="6" t="s">
        <v>13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26</v>
      </c>
      <c r="B15" s="6" t="s">
        <v>20</v>
      </c>
      <c r="C15" s="9" t="s">
        <v>23</v>
      </c>
      <c r="D15" s="9" t="s">
        <v>13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 t="s">
        <v>27</v>
      </c>
      <c r="B17" s="6" t="s">
        <v>11</v>
      </c>
      <c r="C17" s="6" t="s">
        <v>12</v>
      </c>
      <c r="D17" s="8" t="s">
        <v>13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5" t="s">
        <v>28</v>
      </c>
      <c r="C19" s="7"/>
      <c r="D19" s="7"/>
      <c r="E19" s="8" t="s">
        <v>29</v>
      </c>
      <c r="F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 t="s">
        <v>30</v>
      </c>
      <c r="B20" s="6" t="s">
        <v>31</v>
      </c>
      <c r="C20" s="6" t="s">
        <v>12</v>
      </c>
      <c r="D20" s="6" t="s">
        <v>13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6" t="s">
        <v>32</v>
      </c>
      <c r="B22" s="6" t="s">
        <v>31</v>
      </c>
      <c r="C22" s="6" t="s">
        <v>33</v>
      </c>
      <c r="D22" s="9" t="s">
        <v>13</v>
      </c>
      <c r="E22" s="6" t="s">
        <v>34</v>
      </c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0" t="s">
        <v>35</v>
      </c>
      <c r="B24" s="6" t="s">
        <v>36</v>
      </c>
      <c r="C24" s="6" t="s">
        <v>12</v>
      </c>
      <c r="D24" s="6" t="s">
        <v>13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0" t="s">
        <v>37</v>
      </c>
      <c r="B26" s="6" t="s">
        <v>36</v>
      </c>
      <c r="C26" s="11" t="s">
        <v>38</v>
      </c>
      <c r="D26" s="11" t="s">
        <v>13</v>
      </c>
      <c r="E26" s="10" t="s">
        <v>39</v>
      </c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6" t="s">
        <v>40</v>
      </c>
      <c r="B28" s="6" t="s">
        <v>20</v>
      </c>
      <c r="C28" s="6" t="s">
        <v>41</v>
      </c>
      <c r="D28" s="12" t="s">
        <v>42</v>
      </c>
      <c r="F28" s="7"/>
      <c r="G28" s="6" t="s">
        <v>43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6" t="s">
        <v>44</v>
      </c>
      <c r="B30" s="6" t="s">
        <v>20</v>
      </c>
      <c r="C30" s="6" t="s">
        <v>45</v>
      </c>
      <c r="D30" s="6" t="s">
        <v>13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6" t="s">
        <v>46</v>
      </c>
      <c r="B33" s="6" t="s">
        <v>20</v>
      </c>
      <c r="C33" s="11" t="s">
        <v>45</v>
      </c>
      <c r="D33" s="11" t="s">
        <v>13</v>
      </c>
      <c r="E33" s="6" t="s">
        <v>47</v>
      </c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6" t="s">
        <v>48</v>
      </c>
      <c r="B37" s="7"/>
      <c r="C37" s="7"/>
      <c r="D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5" t="s">
        <v>49</v>
      </c>
      <c r="C38" s="7"/>
      <c r="D38" s="7"/>
      <c r="E38" s="8" t="s">
        <v>50</v>
      </c>
      <c r="F38" s="8"/>
      <c r="G38" s="13" t="s">
        <v>51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6"/>
      <c r="B39" s="6"/>
      <c r="C39" s="7"/>
      <c r="D39" s="7"/>
      <c r="E39" s="6" t="s">
        <v>52</v>
      </c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6" t="s">
        <v>53</v>
      </c>
      <c r="B40" s="6" t="s">
        <v>54</v>
      </c>
      <c r="C40" s="11" t="s">
        <v>55</v>
      </c>
      <c r="D40" s="11" t="s">
        <v>13</v>
      </c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6" t="s">
        <v>56</v>
      </c>
      <c r="B42" s="6" t="s">
        <v>54</v>
      </c>
      <c r="C42" s="14" t="s">
        <v>57</v>
      </c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 t="s">
        <v>58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6" t="s">
        <v>59</v>
      </c>
      <c r="B45" s="6" t="s">
        <v>36</v>
      </c>
      <c r="C45" s="11" t="s">
        <v>45</v>
      </c>
      <c r="D45" s="11" t="s">
        <v>13</v>
      </c>
      <c r="E45" s="6" t="s">
        <v>60</v>
      </c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4" t="s">
        <v>61</v>
      </c>
      <c r="B47" s="6" t="s">
        <v>62</v>
      </c>
      <c r="C47" s="11" t="s">
        <v>45</v>
      </c>
      <c r="D47" s="11" t="s">
        <v>13</v>
      </c>
      <c r="E47" s="6" t="s">
        <v>47</v>
      </c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6" t="s">
        <v>63</v>
      </c>
      <c r="B49" s="6" t="s">
        <v>36</v>
      </c>
      <c r="C49" s="16" t="s">
        <v>64</v>
      </c>
      <c r="D49" s="6" t="s">
        <v>13</v>
      </c>
      <c r="E49" s="6" t="s">
        <v>65</v>
      </c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7" t="s">
        <v>66</v>
      </c>
      <c r="B51" s="6" t="s">
        <v>36</v>
      </c>
      <c r="C51" s="6" t="s">
        <v>67</v>
      </c>
      <c r="D51" s="6" t="s">
        <v>13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6" t="s">
        <v>68</v>
      </c>
      <c r="B53" s="6" t="s">
        <v>69</v>
      </c>
      <c r="C53" s="12" t="s">
        <v>70</v>
      </c>
      <c r="D53" s="18" t="s">
        <v>42</v>
      </c>
      <c r="E53" s="6" t="s">
        <v>71</v>
      </c>
      <c r="F53" s="7"/>
      <c r="G53" s="6" t="s">
        <v>72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6" t="s">
        <v>73</v>
      </c>
      <c r="B55" s="6" t="s">
        <v>69</v>
      </c>
      <c r="C55" s="12" t="s">
        <v>70</v>
      </c>
      <c r="D55" s="18" t="s">
        <v>42</v>
      </c>
      <c r="E55" s="7"/>
      <c r="F55" s="7"/>
      <c r="G55" s="6" t="s">
        <v>74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 t="s">
        <v>75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6" t="s">
        <v>76</v>
      </c>
      <c r="B58" s="6" t="s">
        <v>36</v>
      </c>
      <c r="C58" s="6" t="s">
        <v>67</v>
      </c>
      <c r="D58" s="6" t="s">
        <v>13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6" t="s">
        <v>77</v>
      </c>
      <c r="B60" s="6" t="s">
        <v>78</v>
      </c>
      <c r="C60" s="7"/>
      <c r="D60" s="19" t="s">
        <v>42</v>
      </c>
      <c r="E60" s="20" t="s">
        <v>79</v>
      </c>
      <c r="F60" s="20"/>
      <c r="G60" s="6" t="s">
        <v>80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6" t="s">
        <v>81</v>
      </c>
      <c r="B62" s="6" t="s">
        <v>20</v>
      </c>
      <c r="C62" s="6" t="s">
        <v>67</v>
      </c>
      <c r="D62" s="6" t="s">
        <v>13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6" t="s">
        <v>82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6" t="s">
        <v>83</v>
      </c>
      <c r="B66" s="6" t="s">
        <v>84</v>
      </c>
      <c r="C66" s="21" t="s">
        <v>85</v>
      </c>
      <c r="D66" s="21" t="s">
        <v>13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</sheetData>
  <mergeCells count="1">
    <mergeCell ref="A1:B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13"/>
    <col customWidth="1" min="14" max="14" width="15.88"/>
    <col customWidth="1" min="15" max="15" width="16.88"/>
  </cols>
  <sheetData>
    <row r="1">
      <c r="A1" s="22"/>
      <c r="B1" s="23" t="s">
        <v>86</v>
      </c>
      <c r="C1" s="23" t="s">
        <v>87</v>
      </c>
      <c r="D1" s="23" t="s">
        <v>88</v>
      </c>
      <c r="E1" s="24" t="s">
        <v>89</v>
      </c>
      <c r="F1" s="22"/>
      <c r="G1" s="25" t="s">
        <v>90</v>
      </c>
      <c r="H1" s="25" t="s">
        <v>91</v>
      </c>
      <c r="I1" s="26" t="s">
        <v>92</v>
      </c>
      <c r="J1" s="26" t="s">
        <v>93</v>
      </c>
      <c r="K1" s="22"/>
      <c r="L1" s="25" t="s">
        <v>94</v>
      </c>
      <c r="M1" s="25" t="s">
        <v>95</v>
      </c>
      <c r="N1" s="27" t="s">
        <v>96</v>
      </c>
      <c r="O1" s="27" t="s">
        <v>97</v>
      </c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>
      <c r="A3" s="23"/>
      <c r="B3" s="28">
        <v>0.0</v>
      </c>
      <c r="C3" s="22">
        <f>L3-G3</f>
        <v>0</v>
      </c>
      <c r="D3" s="28">
        <v>0.0</v>
      </c>
      <c r="E3" s="29" t="str">
        <f>D3*100/B3</f>
        <v>#DIV/0!</v>
      </c>
      <c r="F3" s="22"/>
      <c r="G3" s="29">
        <v>0.0</v>
      </c>
      <c r="H3" s="29" t="str">
        <f>G3*100/B3</f>
        <v>#DIV/0!</v>
      </c>
      <c r="I3" s="28">
        <f>D3-G3</f>
        <v>0</v>
      </c>
      <c r="J3" s="29" t="str">
        <f>(D3-G3)*100/B3</f>
        <v>#DIV/0!</v>
      </c>
      <c r="K3" s="22"/>
      <c r="L3" s="29">
        <v>0.0</v>
      </c>
      <c r="M3" s="29" t="str">
        <f>L3*100/B3</f>
        <v>#DIV/0!</v>
      </c>
      <c r="N3" s="28">
        <f>D3-L3</f>
        <v>0</v>
      </c>
      <c r="O3" s="29" t="str">
        <f>(D3-L3)*100/B3</f>
        <v>#DIV/0!</v>
      </c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6" t="s">
        <v>98</v>
      </c>
      <c r="B7" s="32">
        <v>137413.25</v>
      </c>
      <c r="C7" s="22">
        <f>L7-G7</f>
        <v>2204.394274</v>
      </c>
      <c r="D7" s="33">
        <v>137413.25</v>
      </c>
      <c r="E7" s="34">
        <f>D7*100/B7</f>
        <v>100</v>
      </c>
      <c r="F7" s="35"/>
      <c r="G7" s="23">
        <v>46488.60746</v>
      </c>
      <c r="H7" s="36">
        <f>G7*100/B7</f>
        <v>33.83124077</v>
      </c>
      <c r="I7" s="33">
        <f>D7-G7</f>
        <v>90924.64254</v>
      </c>
      <c r="J7" s="34">
        <f>(D7-G7)*100/B7</f>
        <v>66.16875923</v>
      </c>
      <c r="K7" s="35"/>
      <c r="L7" s="36">
        <v>48693.001734</v>
      </c>
      <c r="M7" s="36">
        <f>L7*100/B7</f>
        <v>35.43544872</v>
      </c>
      <c r="N7" s="33">
        <f>D7-L7</f>
        <v>88720.24827</v>
      </c>
      <c r="O7" s="34">
        <f>(D7-L7)*100/B7</f>
        <v>64.56455128</v>
      </c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3"/>
      <c r="B9" s="28"/>
      <c r="C9" s="22"/>
      <c r="D9" s="28"/>
      <c r="E9" s="29"/>
      <c r="F9" s="22"/>
      <c r="G9" s="29"/>
      <c r="H9" s="29"/>
      <c r="I9" s="29"/>
      <c r="J9" s="29"/>
      <c r="K9" s="22"/>
      <c r="L9" s="29"/>
      <c r="M9" s="29"/>
      <c r="N9" s="29"/>
      <c r="O9" s="29"/>
    </row>
    <row r="10">
      <c r="A10" s="37"/>
      <c r="B10" s="37"/>
      <c r="C10" s="37"/>
      <c r="D10" s="37"/>
      <c r="E10" s="38"/>
      <c r="F10" s="37"/>
      <c r="G10" s="37"/>
      <c r="H10" s="38"/>
      <c r="I10" s="38"/>
      <c r="J10" s="38"/>
      <c r="K10" s="37"/>
      <c r="L10" s="37"/>
      <c r="M10" s="38"/>
      <c r="N10" s="38"/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26" t="s">
        <v>99</v>
      </c>
      <c r="B11" s="32">
        <v>4918822.11</v>
      </c>
      <c r="C11" s="22">
        <f>L11-G11</f>
        <v>0</v>
      </c>
      <c r="D11" s="40">
        <v>0.0</v>
      </c>
      <c r="E11" s="34">
        <f>D11*100/B11</f>
        <v>0</v>
      </c>
      <c r="F11" s="35"/>
      <c r="G11" s="40">
        <v>0.0</v>
      </c>
      <c r="H11" s="36">
        <f>G11*100/B11</f>
        <v>0</v>
      </c>
      <c r="I11" s="34">
        <v>0.0</v>
      </c>
      <c r="J11" s="34">
        <f>(D11-G11)*100/B11</f>
        <v>0</v>
      </c>
      <c r="K11" s="35"/>
      <c r="L11" s="40">
        <v>0.0</v>
      </c>
      <c r="M11" s="36">
        <f>L11*100/B11</f>
        <v>0</v>
      </c>
      <c r="N11" s="34">
        <f>D11-L11</f>
        <v>0</v>
      </c>
      <c r="O11" s="34">
        <f>(D11-L11)*100/B11</f>
        <v>0</v>
      </c>
    </row>
    <row r="12">
      <c r="A12" s="37"/>
      <c r="B12" s="37"/>
      <c r="C12" s="37"/>
      <c r="D12" s="37"/>
      <c r="E12" s="38"/>
      <c r="F12" s="37"/>
      <c r="G12" s="37"/>
      <c r="H12" s="38"/>
      <c r="I12" s="38"/>
      <c r="J12" s="38"/>
      <c r="K12" s="37"/>
      <c r="L12" s="37"/>
      <c r="M12" s="38"/>
      <c r="N12" s="38"/>
      <c r="O12" s="38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22"/>
      <c r="B13" s="22"/>
      <c r="C13" s="22"/>
      <c r="D13" s="22"/>
      <c r="E13" s="29"/>
      <c r="F13" s="22"/>
      <c r="G13" s="22"/>
      <c r="H13" s="29"/>
      <c r="I13" s="29"/>
      <c r="J13" s="29"/>
      <c r="K13" s="22"/>
      <c r="L13" s="22"/>
      <c r="M13" s="29"/>
      <c r="N13" s="29"/>
      <c r="O13" s="29"/>
    </row>
    <row r="14">
      <c r="A14" s="22"/>
      <c r="B14" s="22"/>
      <c r="C14" s="22"/>
      <c r="D14" s="22"/>
      <c r="E14" s="29"/>
      <c r="F14" s="22"/>
      <c r="G14" s="22"/>
      <c r="H14" s="29"/>
      <c r="I14" s="29"/>
      <c r="J14" s="29"/>
      <c r="K14" s="22"/>
      <c r="L14" s="22"/>
      <c r="M14" s="29"/>
      <c r="N14" s="29"/>
      <c r="O14" s="29"/>
    </row>
    <row r="15">
      <c r="A15" s="26" t="s">
        <v>100</v>
      </c>
      <c r="B15" s="34">
        <v>89446.01</v>
      </c>
      <c r="C15" s="22">
        <f t="shared" ref="C15:C16" si="1">L15-G15</f>
        <v>7923.72</v>
      </c>
      <c r="D15" s="41">
        <v>15847.44</v>
      </c>
      <c r="E15" s="34">
        <f t="shared" ref="E15:E16" si="2">D15*100/B15</f>
        <v>17.71732467</v>
      </c>
      <c r="F15" s="35"/>
      <c r="G15" s="41">
        <v>0.0</v>
      </c>
      <c r="H15" s="36">
        <f t="shared" ref="H15:H16" si="3">G15*100/B15</f>
        <v>0</v>
      </c>
      <c r="I15" s="34">
        <f t="shared" ref="I15:I16" si="4">D15-G15</f>
        <v>15847.44</v>
      </c>
      <c r="J15" s="34">
        <f t="shared" ref="J15:J16" si="5">(D15-G15)*100/B15</f>
        <v>17.71732467</v>
      </c>
      <c r="K15" s="35"/>
      <c r="L15" s="41">
        <v>7923.72</v>
      </c>
      <c r="M15" s="36">
        <f t="shared" ref="M15:M16" si="6">L15*100/B15</f>
        <v>8.858662337</v>
      </c>
      <c r="N15" s="34">
        <f t="shared" ref="N15:N16" si="7">D15-L15</f>
        <v>7923.72</v>
      </c>
      <c r="O15" s="34">
        <f t="shared" ref="O15:O16" si="8">(D15-L15)*100/B15</f>
        <v>8.858662337</v>
      </c>
    </row>
    <row r="16">
      <c r="A16" s="23"/>
      <c r="B16" s="34">
        <v>89446.01</v>
      </c>
      <c r="C16" s="22">
        <f t="shared" si="1"/>
        <v>0</v>
      </c>
      <c r="D16" s="28">
        <v>0.0</v>
      </c>
      <c r="E16" s="29">
        <f t="shared" si="2"/>
        <v>0</v>
      </c>
      <c r="F16" s="22"/>
      <c r="G16" s="29">
        <v>0.0</v>
      </c>
      <c r="H16" s="29">
        <f t="shared" si="3"/>
        <v>0</v>
      </c>
      <c r="I16" s="28">
        <f t="shared" si="4"/>
        <v>0</v>
      </c>
      <c r="J16" s="29">
        <f t="shared" si="5"/>
        <v>0</v>
      </c>
      <c r="K16" s="22"/>
      <c r="L16" s="29">
        <v>0.0</v>
      </c>
      <c r="M16" s="29">
        <f t="shared" si="6"/>
        <v>0</v>
      </c>
      <c r="N16" s="28">
        <f t="shared" si="7"/>
        <v>0</v>
      </c>
      <c r="O16" s="29">
        <f t="shared" si="8"/>
        <v>0</v>
      </c>
    </row>
    <row r="17">
      <c r="A17" s="22"/>
      <c r="B17" s="22"/>
      <c r="C17" s="42"/>
      <c r="D17" s="42"/>
      <c r="E17" s="29"/>
      <c r="F17" s="42"/>
      <c r="G17" s="42"/>
      <c r="H17" s="29"/>
      <c r="I17" s="29"/>
      <c r="J17" s="29"/>
      <c r="K17" s="42"/>
      <c r="L17" s="42"/>
      <c r="M17" s="29"/>
      <c r="N17" s="29"/>
      <c r="O17" s="29"/>
    </row>
    <row r="18">
      <c r="A18" s="43" t="s">
        <v>101</v>
      </c>
      <c r="B18" s="44">
        <v>89986.08</v>
      </c>
      <c r="C18" s="44">
        <v>28037.52162</v>
      </c>
      <c r="D18" s="44">
        <v>38718.48162</v>
      </c>
      <c r="E18" s="44">
        <f>D18*100/B18</f>
        <v>43.02719001</v>
      </c>
      <c r="F18" s="30"/>
      <c r="G18" s="44">
        <v>0.0</v>
      </c>
      <c r="H18" s="44">
        <f>G18*100/B18</f>
        <v>0</v>
      </c>
      <c r="I18" s="44">
        <f>D18-G18</f>
        <v>38718.48162</v>
      </c>
      <c r="J18" s="44">
        <f>(D18-G18)*100/B18</f>
        <v>43.02719001</v>
      </c>
      <c r="K18" s="30"/>
      <c r="L18" s="44">
        <f>G18+C18</f>
        <v>28037.52162</v>
      </c>
      <c r="M18" s="44">
        <f>L18*100/B18</f>
        <v>31.15762085</v>
      </c>
      <c r="N18" s="44">
        <f>D18-L18</f>
        <v>10680.96</v>
      </c>
      <c r="O18" s="44">
        <f>(D18-L18)*100/B18</f>
        <v>11.86956916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2"/>
      <c r="B19" s="22"/>
      <c r="C19" s="42"/>
      <c r="D19" s="42"/>
      <c r="E19" s="29"/>
      <c r="F19" s="42"/>
      <c r="G19" s="42"/>
      <c r="H19" s="29"/>
      <c r="I19" s="29"/>
      <c r="J19" s="29"/>
      <c r="K19" s="42"/>
      <c r="L19" s="42"/>
      <c r="M19" s="29"/>
      <c r="N19" s="29"/>
      <c r="O19" s="29"/>
    </row>
    <row r="20">
      <c r="A20" s="22"/>
      <c r="B20" s="22"/>
      <c r="C20" s="42"/>
      <c r="D20" s="45"/>
      <c r="E20" s="29"/>
      <c r="F20" s="42"/>
      <c r="G20" s="42"/>
      <c r="H20" s="29"/>
      <c r="I20" s="29"/>
      <c r="J20" s="29"/>
      <c r="K20" s="42"/>
      <c r="L20" s="42"/>
      <c r="M20" s="29"/>
      <c r="N20" s="29"/>
      <c r="O20" s="29"/>
    </row>
    <row r="21">
      <c r="A21" s="26" t="s">
        <v>102</v>
      </c>
      <c r="B21" s="34">
        <v>94136.03</v>
      </c>
      <c r="C21" s="22">
        <f t="shared" ref="C21:C22" si="9">L21-G21</f>
        <v>454.84</v>
      </c>
      <c r="D21" s="34">
        <v>0.0</v>
      </c>
      <c r="E21" s="34">
        <f t="shared" ref="E21:E22" si="10">D21*100/B21</f>
        <v>0</v>
      </c>
      <c r="F21" s="35"/>
      <c r="G21" s="36">
        <v>982.61</v>
      </c>
      <c r="H21" s="36">
        <f t="shared" ref="H21:H22" si="11">G21*100/B21</f>
        <v>1.043819248</v>
      </c>
      <c r="I21" s="34">
        <f t="shared" ref="I21:I22" si="12">D21-G21</f>
        <v>-982.61</v>
      </c>
      <c r="J21" s="34">
        <f t="shared" ref="J21:J22" si="13">(D21-G21)*100/B21</f>
        <v>-1.043819248</v>
      </c>
      <c r="K21" s="35"/>
      <c r="L21" s="25">
        <v>1437.45</v>
      </c>
      <c r="M21" s="36">
        <f t="shared" ref="M21:M22" si="14">L21*100/B21</f>
        <v>1.526992375</v>
      </c>
      <c r="N21" s="34">
        <f t="shared" ref="N21:N22" si="15">D21-L21</f>
        <v>-1437.45</v>
      </c>
      <c r="O21" s="34">
        <f t="shared" ref="O21:O22" si="16">(D21-L21)*100/B21</f>
        <v>-1.526992375</v>
      </c>
    </row>
    <row r="22">
      <c r="A22" s="23"/>
      <c r="B22" s="34">
        <v>94136.03</v>
      </c>
      <c r="C22" s="22">
        <f t="shared" si="9"/>
        <v>0</v>
      </c>
      <c r="D22" s="28">
        <v>0.0</v>
      </c>
      <c r="E22" s="29">
        <f t="shared" si="10"/>
        <v>0</v>
      </c>
      <c r="F22" s="22"/>
      <c r="G22" s="29">
        <v>0.0</v>
      </c>
      <c r="H22" s="29">
        <f t="shared" si="11"/>
        <v>0</v>
      </c>
      <c r="I22" s="28">
        <f t="shared" si="12"/>
        <v>0</v>
      </c>
      <c r="J22" s="29">
        <f t="shared" si="13"/>
        <v>0</v>
      </c>
      <c r="K22" s="22"/>
      <c r="L22" s="34">
        <v>0.0</v>
      </c>
      <c r="M22" s="29">
        <f t="shared" si="14"/>
        <v>0</v>
      </c>
      <c r="N22" s="28">
        <f t="shared" si="15"/>
        <v>0</v>
      </c>
      <c r="O22" s="29">
        <f t="shared" si="16"/>
        <v>0</v>
      </c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</sheetData>
  <drawing r:id="rId1"/>
</worksheet>
</file>