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hidePivotFieldList="1"/>
  <mc:AlternateContent xmlns:mc="http://schemas.openxmlformats.org/markup-compatibility/2006">
    <mc:Choice Requires="x15">
      <x15ac:absPath xmlns:x15ac="http://schemas.microsoft.com/office/spreadsheetml/2010/11/ac" url="C:\Users\Goutham-ROG\Documents\DS studies\College\1st sem -18.5\Market Research (MR - 1.50)\"/>
    </mc:Choice>
  </mc:AlternateContent>
  <xr:revisionPtr revIDLastSave="0" documentId="13_ncr:1_{9A20FC7F-E8D6-48E5-AA96-3E6BD510A505}" xr6:coauthVersionLast="46" xr6:coauthVersionMax="46" xr10:uidLastSave="{00000000-0000-0000-0000-000000000000}"/>
  <bookViews>
    <workbookView xWindow="-120" yWindow="-120" windowWidth="29040" windowHeight="15840" firstSheet="3" activeTab="8" xr2:uid="{00000000-000D-0000-FFFF-FFFF00000000}"/>
  </bookViews>
  <sheets>
    <sheet name="Basic data" sheetId="3" r:id="rId1"/>
    <sheet name="Assembling the logit" sheetId="4" r:id="rId2"/>
    <sheet name="From the logit to the odds" sheetId="5" r:id="rId3"/>
    <sheet name="From odds to probability" sheetId="6" r:id="rId4"/>
    <sheet name="Adjusting the probability" sheetId="2" r:id="rId5"/>
    <sheet name="Getting the log likelihood" sheetId="7" r:id="rId6"/>
    <sheet name="Comments on LL" sheetId="10" state="hidden" r:id="rId7"/>
    <sheet name="Optimizing the Coefficients" sheetId="12" r:id="rId8"/>
    <sheet name="Final Model" sheetId="1" r:id="rId9"/>
    <sheet name="Rough" sheetId="14" r:id="rId10"/>
    <sheet name="Comments on Optimizing" sheetId="11" state="hidden" r:id="rId11"/>
  </sheets>
  <definedNames>
    <definedName name="age">'Final Model'!$C$3</definedName>
    <definedName name="Age_Coeff" localSheetId="4">'Adjusting the probability'!$C$3</definedName>
    <definedName name="Age_Coeff" localSheetId="1">'Assembling the logit'!$C$3</definedName>
    <definedName name="Age_Coeff" localSheetId="0">'Basic data'!$C$3</definedName>
    <definedName name="Age_Coeff" localSheetId="3">'From odds to probability'!$C$3</definedName>
    <definedName name="Age_Coeff" localSheetId="2">'From the logit to the odds'!$C$3</definedName>
    <definedName name="Age_Coeff" localSheetId="5">'Getting the log likelihood'!$C$3</definedName>
    <definedName name="Age_Coeff" localSheetId="7">'Optimizing the Coefficients'!$C$3</definedName>
    <definedName name="Age_Coeff" localSheetId="9">Rough!$C$3</definedName>
    <definedName name="AgeBeta" localSheetId="7">'Optimizing the Coefficients'!$C$3</definedName>
    <definedName name="coefficients">'Final Model'!$A$3</definedName>
    <definedName name="dosage">'Final Model'!$B$3</definedName>
    <definedName name="Dosage_Coeff" localSheetId="4">'Adjusting the probability'!$B$3</definedName>
    <definedName name="Dosage_Coeff" localSheetId="1">'Assembling the logit'!$B$3</definedName>
    <definedName name="Dosage_Coeff" localSheetId="0">'Basic data'!$B$3</definedName>
    <definedName name="Dosage_Coeff" localSheetId="3">'From odds to probability'!$B$3</definedName>
    <definedName name="Dosage_Coeff" localSheetId="2">'From the logit to the odds'!$B$3</definedName>
    <definedName name="Dosage_Coeff" localSheetId="5">'Getting the log likelihood'!$B$3</definedName>
    <definedName name="Dosage_Coeff" localSheetId="7">'Optimizing the Coefficients'!$B$3</definedName>
    <definedName name="Dosage_Coeff" localSheetId="9">Rough!$B$3</definedName>
    <definedName name="gender">'Final Model'!$D$3</definedName>
    <definedName name="Gender_Coeff">'Optimizing the Coefficients'!$D$3</definedName>
    <definedName name="IncomeBeta" localSheetId="7">'Optimizing the Coefficients'!$B$3</definedName>
    <definedName name="Intercept" localSheetId="4">'Adjusting the probability'!$A$3</definedName>
    <definedName name="Intercept" localSheetId="1">'Assembling the logit'!$A$3</definedName>
    <definedName name="Intercept" localSheetId="0">'Basic data'!$A$3</definedName>
    <definedName name="Intercept" localSheetId="3">'From odds to probability'!$A$3</definedName>
    <definedName name="Intercept" localSheetId="2">'From the logit to the odds'!$A$3</definedName>
    <definedName name="Intercept" localSheetId="5">'Getting the log likelihood'!$A$3</definedName>
    <definedName name="Intercept" localSheetId="7">'Optimizing the Coefficients'!$A$3</definedName>
    <definedName name="Intercept" localSheetId="9">Rough!$A$3</definedName>
    <definedName name="Sex_Coeff" localSheetId="4">'Adjusting the probability'!$D$3</definedName>
    <definedName name="Sex_Coeff" localSheetId="1">'Assembling the logit'!$D$3</definedName>
    <definedName name="Sex_Coeff" localSheetId="0">'Basic data'!$D$3</definedName>
    <definedName name="Sex_Coeff" localSheetId="3">'From odds to probability'!$D$3</definedName>
    <definedName name="Sex_Coeff" localSheetId="2">'From the logit to the odds'!$D$3</definedName>
    <definedName name="Sex_Coeff" localSheetId="5">'Getting the log likelihood'!$D$3</definedName>
    <definedName name="Sex_Coeff" localSheetId="7">'Optimizing the Coefficients'!$D$3</definedName>
    <definedName name="Sex_Coeff" localSheetId="9">Rough!$D$3</definedName>
    <definedName name="solver_adj" localSheetId="4" hidden="1">'Adjusting the probability'!$A$3:$D$3</definedName>
    <definedName name="solver_adj" localSheetId="1" hidden="1">'Assembling the logit'!$A$3:$D$3</definedName>
    <definedName name="solver_adj" localSheetId="0" hidden="1">'Basic data'!$A$3:$D$3</definedName>
    <definedName name="solver_adj" localSheetId="8" hidden="1">'Final Model'!$A$3:$D$3</definedName>
    <definedName name="solver_adj" localSheetId="3" hidden="1">'From odds to probability'!$A$3:$D$3</definedName>
    <definedName name="solver_adj" localSheetId="2" hidden="1">'From the logit to the odds'!$A$3:$D$3</definedName>
    <definedName name="solver_adj" localSheetId="5" hidden="1">'Getting the log likelihood'!$A$3:$D$3</definedName>
    <definedName name="solver_adj" localSheetId="7" hidden="1">'Optimizing the Coefficients'!$A$3:$D$3</definedName>
    <definedName name="solver_adj" localSheetId="9" hidden="1">Rough!$A$3:$D$3</definedName>
    <definedName name="solver_cvg" localSheetId="4" hidden="1">0.000001</definedName>
    <definedName name="solver_cvg" localSheetId="1" hidden="1">0.000001</definedName>
    <definedName name="solver_cvg" localSheetId="0" hidden="1">0.000001</definedName>
    <definedName name="solver_cvg" localSheetId="8" hidden="1">0.000001</definedName>
    <definedName name="solver_cvg" localSheetId="3" hidden="1">0.000001</definedName>
    <definedName name="solver_cvg" localSheetId="2" hidden="1">0.000001</definedName>
    <definedName name="solver_cvg" localSheetId="5" hidden="1">0.000001</definedName>
    <definedName name="solver_cvg" localSheetId="7" hidden="1">0.000001</definedName>
    <definedName name="solver_cvg" localSheetId="9" hidden="1">0.000001</definedName>
    <definedName name="solver_drv" localSheetId="4" hidden="1">2</definedName>
    <definedName name="solver_drv" localSheetId="1" hidden="1">2</definedName>
    <definedName name="solver_drv" localSheetId="0" hidden="1">2</definedName>
    <definedName name="solver_drv" localSheetId="8" hidden="1">2</definedName>
    <definedName name="solver_drv" localSheetId="3" hidden="1">2</definedName>
    <definedName name="solver_drv" localSheetId="2" hidden="1">2</definedName>
    <definedName name="solver_drv" localSheetId="5" hidden="1">2</definedName>
    <definedName name="solver_drv" localSheetId="7" hidden="1">2</definedName>
    <definedName name="solver_drv" localSheetId="9" hidden="1">2</definedName>
    <definedName name="solver_eng" localSheetId="4" hidden="1">1</definedName>
    <definedName name="solver_eng" localSheetId="1" hidden="1">1</definedName>
    <definedName name="solver_eng" localSheetId="0" hidden="1">1</definedName>
    <definedName name="solver_eng" localSheetId="10" hidden="1">1</definedName>
    <definedName name="solver_eng" localSheetId="8" hidden="1">1</definedName>
    <definedName name="solver_eng" localSheetId="3" hidden="1">1</definedName>
    <definedName name="solver_eng" localSheetId="2" hidden="1">1</definedName>
    <definedName name="solver_eng" localSheetId="5" hidden="1">1</definedName>
    <definedName name="solver_eng" localSheetId="7" hidden="1">1</definedName>
    <definedName name="solver_eng" localSheetId="9" hidden="1">1</definedName>
    <definedName name="solver_est" localSheetId="4" hidden="1">1</definedName>
    <definedName name="solver_est" localSheetId="1" hidden="1">1</definedName>
    <definedName name="solver_est" localSheetId="0" hidden="1">1</definedName>
    <definedName name="solver_est" localSheetId="8" hidden="1">1</definedName>
    <definedName name="solver_est" localSheetId="3" hidden="1">1</definedName>
    <definedName name="solver_est" localSheetId="2" hidden="1">1</definedName>
    <definedName name="solver_est" localSheetId="5" hidden="1">1</definedName>
    <definedName name="solver_est" localSheetId="7" hidden="1">1</definedName>
    <definedName name="solver_est" localSheetId="9" hidden="1">1</definedName>
    <definedName name="solver_itr" localSheetId="4" hidden="1">2147483647</definedName>
    <definedName name="solver_itr" localSheetId="1" hidden="1">2147483647</definedName>
    <definedName name="solver_itr" localSheetId="0" hidden="1">2147483647</definedName>
    <definedName name="solver_itr" localSheetId="8" hidden="1">2147483647</definedName>
    <definedName name="solver_itr" localSheetId="3" hidden="1">2147483647</definedName>
    <definedName name="solver_itr" localSheetId="2" hidden="1">2147483647</definedName>
    <definedName name="solver_itr" localSheetId="5" hidden="1">2147483647</definedName>
    <definedName name="solver_itr" localSheetId="7" hidden="1">2147483647</definedName>
    <definedName name="solver_itr" localSheetId="9" hidden="1">2147483647</definedName>
    <definedName name="solver_mip" localSheetId="4" hidden="1">2147483647</definedName>
    <definedName name="solver_mip" localSheetId="1" hidden="1">2147483647</definedName>
    <definedName name="solver_mip" localSheetId="0" hidden="1">2147483647</definedName>
    <definedName name="solver_mip" localSheetId="8" hidden="1">2147483647</definedName>
    <definedName name="solver_mip" localSheetId="3" hidden="1">2147483647</definedName>
    <definedName name="solver_mip" localSheetId="2" hidden="1">2147483647</definedName>
    <definedName name="solver_mip" localSheetId="5" hidden="1">2147483647</definedName>
    <definedName name="solver_mip" localSheetId="7" hidden="1">2147483647</definedName>
    <definedName name="solver_mip" localSheetId="9" hidden="1">2147483647</definedName>
    <definedName name="solver_mni" localSheetId="4" hidden="1">30</definedName>
    <definedName name="solver_mni" localSheetId="1" hidden="1">30</definedName>
    <definedName name="solver_mni" localSheetId="0" hidden="1">30</definedName>
    <definedName name="solver_mni" localSheetId="8" hidden="1">30</definedName>
    <definedName name="solver_mni" localSheetId="3" hidden="1">30</definedName>
    <definedName name="solver_mni" localSheetId="2" hidden="1">30</definedName>
    <definedName name="solver_mni" localSheetId="5" hidden="1">30</definedName>
    <definedName name="solver_mni" localSheetId="7" hidden="1">30</definedName>
    <definedName name="solver_mni" localSheetId="9" hidden="1">30</definedName>
    <definedName name="solver_mrt" localSheetId="4" hidden="1">0.075</definedName>
    <definedName name="solver_mrt" localSheetId="1" hidden="1">0.075</definedName>
    <definedName name="solver_mrt" localSheetId="0" hidden="1">0.075</definedName>
    <definedName name="solver_mrt" localSheetId="8" hidden="1">0.075</definedName>
    <definedName name="solver_mrt" localSheetId="3" hidden="1">0.075</definedName>
    <definedName name="solver_mrt" localSheetId="2" hidden="1">0.075</definedName>
    <definedName name="solver_mrt" localSheetId="5" hidden="1">0.075</definedName>
    <definedName name="solver_mrt" localSheetId="7" hidden="1">0.075</definedName>
    <definedName name="solver_mrt" localSheetId="9" hidden="1">0.075</definedName>
    <definedName name="solver_msl" localSheetId="4" hidden="1">2</definedName>
    <definedName name="solver_msl" localSheetId="1" hidden="1">2</definedName>
    <definedName name="solver_msl" localSheetId="0" hidden="1">2</definedName>
    <definedName name="solver_msl" localSheetId="8" hidden="1">2</definedName>
    <definedName name="solver_msl" localSheetId="3" hidden="1">2</definedName>
    <definedName name="solver_msl" localSheetId="2" hidden="1">2</definedName>
    <definedName name="solver_msl" localSheetId="5" hidden="1">2</definedName>
    <definedName name="solver_msl" localSheetId="7" hidden="1">2</definedName>
    <definedName name="solver_msl" localSheetId="9" hidden="1">2</definedName>
    <definedName name="solver_neg" localSheetId="4" hidden="1">2</definedName>
    <definedName name="solver_neg" localSheetId="1" hidden="1">2</definedName>
    <definedName name="solver_neg" localSheetId="0" hidden="1">2</definedName>
    <definedName name="solver_neg" localSheetId="10" hidden="1">1</definedName>
    <definedName name="solver_neg" localSheetId="8" hidden="1">2</definedName>
    <definedName name="solver_neg" localSheetId="3" hidden="1">2</definedName>
    <definedName name="solver_neg" localSheetId="2" hidden="1">2</definedName>
    <definedName name="solver_neg" localSheetId="5" hidden="1">2</definedName>
    <definedName name="solver_neg" localSheetId="7" hidden="1">2</definedName>
    <definedName name="solver_neg" localSheetId="9" hidden="1">2</definedName>
    <definedName name="solver_nod" localSheetId="4" hidden="1">2147483647</definedName>
    <definedName name="solver_nod" localSheetId="1" hidden="1">2147483647</definedName>
    <definedName name="solver_nod" localSheetId="0" hidden="1">2147483647</definedName>
    <definedName name="solver_nod" localSheetId="8" hidden="1">2147483647</definedName>
    <definedName name="solver_nod" localSheetId="3" hidden="1">2147483647</definedName>
    <definedName name="solver_nod" localSheetId="2" hidden="1">2147483647</definedName>
    <definedName name="solver_nod" localSheetId="5" hidden="1">2147483647</definedName>
    <definedName name="solver_nod" localSheetId="7" hidden="1">2147483647</definedName>
    <definedName name="solver_nod" localSheetId="9" hidden="1">2147483647</definedName>
    <definedName name="solver_num" localSheetId="4" hidden="1">0</definedName>
    <definedName name="solver_num" localSheetId="1" hidden="1">0</definedName>
    <definedName name="solver_num" localSheetId="0" hidden="1">0</definedName>
    <definedName name="solver_num" localSheetId="10" hidden="1">0</definedName>
    <definedName name="solver_num" localSheetId="8" hidden="1">0</definedName>
    <definedName name="solver_num" localSheetId="3" hidden="1">0</definedName>
    <definedName name="solver_num" localSheetId="2" hidden="1">0</definedName>
    <definedName name="solver_num" localSheetId="5" hidden="1">0</definedName>
    <definedName name="solver_num" localSheetId="7" hidden="1">0</definedName>
    <definedName name="solver_num" localSheetId="9" hidden="1">0</definedName>
    <definedName name="solver_nwt" localSheetId="4" hidden="1">1</definedName>
    <definedName name="solver_nwt" localSheetId="1" hidden="1">1</definedName>
    <definedName name="solver_nwt" localSheetId="0" hidden="1">1</definedName>
    <definedName name="solver_nwt" localSheetId="8" hidden="1">1</definedName>
    <definedName name="solver_nwt" localSheetId="3" hidden="1">1</definedName>
    <definedName name="solver_nwt" localSheetId="2" hidden="1">1</definedName>
    <definedName name="solver_nwt" localSheetId="5" hidden="1">1</definedName>
    <definedName name="solver_nwt" localSheetId="7" hidden="1">1</definedName>
    <definedName name="solver_nwt" localSheetId="9" hidden="1">1</definedName>
    <definedName name="solver_opt" localSheetId="4" hidden="1">'Adjusting the probability'!$H$2</definedName>
    <definedName name="solver_opt" localSheetId="1" hidden="1">'Assembling the logit'!$H$2</definedName>
    <definedName name="solver_opt" localSheetId="0" hidden="1">'Basic data'!$H$2</definedName>
    <definedName name="solver_opt" localSheetId="10" hidden="1">'Comments on Optimizing'!$C$5</definedName>
    <definedName name="solver_opt" localSheetId="8" hidden="1">'Final Model'!$I$2</definedName>
    <definedName name="solver_opt" localSheetId="3" hidden="1">'From odds to probability'!$H$2</definedName>
    <definedName name="solver_opt" localSheetId="2" hidden="1">'From the logit to the odds'!$H$2</definedName>
    <definedName name="solver_opt" localSheetId="5" hidden="1">'Getting the log likelihood'!$H$2</definedName>
    <definedName name="solver_opt" localSheetId="7" hidden="1">'Optimizing the Coefficients'!$B$3</definedName>
    <definedName name="solver_opt" localSheetId="9" hidden="1">Rough!$I$3</definedName>
    <definedName name="solver_pre" localSheetId="4" hidden="1">0.000001</definedName>
    <definedName name="solver_pre" localSheetId="1" hidden="1">0.000001</definedName>
    <definedName name="solver_pre" localSheetId="0" hidden="1">0.000001</definedName>
    <definedName name="solver_pre" localSheetId="8" hidden="1">0.000001</definedName>
    <definedName name="solver_pre" localSheetId="3" hidden="1">0.000001</definedName>
    <definedName name="solver_pre" localSheetId="2" hidden="1">0.000001</definedName>
    <definedName name="solver_pre" localSheetId="5" hidden="1">0.000001</definedName>
    <definedName name="solver_pre" localSheetId="7" hidden="1">0.000001</definedName>
    <definedName name="solver_pre" localSheetId="9" hidden="1">0.000001</definedName>
    <definedName name="solver_rbv" localSheetId="4" hidden="1">1</definedName>
    <definedName name="solver_rbv" localSheetId="1" hidden="1">1</definedName>
    <definedName name="solver_rbv" localSheetId="0" hidden="1">1</definedName>
    <definedName name="solver_rbv" localSheetId="8" hidden="1">1</definedName>
    <definedName name="solver_rbv" localSheetId="3" hidden="1">1</definedName>
    <definedName name="solver_rbv" localSheetId="2" hidden="1">1</definedName>
    <definedName name="solver_rbv" localSheetId="5" hidden="1">1</definedName>
    <definedName name="solver_rbv" localSheetId="7" hidden="1">1</definedName>
    <definedName name="solver_rbv" localSheetId="9" hidden="1">1</definedName>
    <definedName name="solver_rlx" localSheetId="4" hidden="1">2</definedName>
    <definedName name="solver_rlx" localSheetId="1" hidden="1">2</definedName>
    <definedName name="solver_rlx" localSheetId="0" hidden="1">2</definedName>
    <definedName name="solver_rlx" localSheetId="8" hidden="1">2</definedName>
    <definedName name="solver_rlx" localSheetId="3" hidden="1">2</definedName>
    <definedName name="solver_rlx" localSheetId="2" hidden="1">2</definedName>
    <definedName name="solver_rlx" localSheetId="5" hidden="1">2</definedName>
    <definedName name="solver_rlx" localSheetId="7" hidden="1">2</definedName>
    <definedName name="solver_rlx" localSheetId="9" hidden="1">2</definedName>
    <definedName name="solver_rsd" localSheetId="4" hidden="1">0</definedName>
    <definedName name="solver_rsd" localSheetId="1" hidden="1">0</definedName>
    <definedName name="solver_rsd" localSheetId="0" hidden="1">0</definedName>
    <definedName name="solver_rsd" localSheetId="8" hidden="1">0</definedName>
    <definedName name="solver_rsd" localSheetId="3" hidden="1">0</definedName>
    <definedName name="solver_rsd" localSheetId="2" hidden="1">0</definedName>
    <definedName name="solver_rsd" localSheetId="5" hidden="1">0</definedName>
    <definedName name="solver_rsd" localSheetId="7" hidden="1">0</definedName>
    <definedName name="solver_rsd" localSheetId="9" hidden="1">0</definedName>
    <definedName name="solver_scl" localSheetId="4" hidden="1">1</definedName>
    <definedName name="solver_scl" localSheetId="1" hidden="1">1</definedName>
    <definedName name="solver_scl" localSheetId="0" hidden="1">1</definedName>
    <definedName name="solver_scl" localSheetId="8" hidden="1">1</definedName>
    <definedName name="solver_scl" localSheetId="3" hidden="1">1</definedName>
    <definedName name="solver_scl" localSheetId="2" hidden="1">1</definedName>
    <definedName name="solver_scl" localSheetId="5" hidden="1">1</definedName>
    <definedName name="solver_scl" localSheetId="7" hidden="1">1</definedName>
    <definedName name="solver_scl" localSheetId="9" hidden="1">1</definedName>
    <definedName name="solver_sho" localSheetId="4" hidden="1">2</definedName>
    <definedName name="solver_sho" localSheetId="1" hidden="1">2</definedName>
    <definedName name="solver_sho" localSheetId="0" hidden="1">2</definedName>
    <definedName name="solver_sho" localSheetId="8" hidden="1">2</definedName>
    <definedName name="solver_sho" localSheetId="3" hidden="1">2</definedName>
    <definedName name="solver_sho" localSheetId="2" hidden="1">2</definedName>
    <definedName name="solver_sho" localSheetId="5" hidden="1">2</definedName>
    <definedName name="solver_sho" localSheetId="7" hidden="1">2</definedName>
    <definedName name="solver_sho" localSheetId="9" hidden="1">2</definedName>
    <definedName name="solver_ssz" localSheetId="4" hidden="1">100</definedName>
    <definedName name="solver_ssz" localSheetId="1" hidden="1">100</definedName>
    <definedName name="solver_ssz" localSheetId="0" hidden="1">100</definedName>
    <definedName name="solver_ssz" localSheetId="8" hidden="1">100</definedName>
    <definedName name="solver_ssz" localSheetId="3" hidden="1">100</definedName>
    <definedName name="solver_ssz" localSheetId="2" hidden="1">100</definedName>
    <definedName name="solver_ssz" localSheetId="5" hidden="1">100</definedName>
    <definedName name="solver_ssz" localSheetId="7" hidden="1">100</definedName>
    <definedName name="solver_ssz" localSheetId="9" hidden="1">100</definedName>
    <definedName name="solver_tim" localSheetId="4" hidden="1">2147483647</definedName>
    <definedName name="solver_tim" localSheetId="1" hidden="1">2147483647</definedName>
    <definedName name="solver_tim" localSheetId="0" hidden="1">2147483647</definedName>
    <definedName name="solver_tim" localSheetId="8" hidden="1">2147483647</definedName>
    <definedName name="solver_tim" localSheetId="3" hidden="1">2147483647</definedName>
    <definedName name="solver_tim" localSheetId="2" hidden="1">2147483647</definedName>
    <definedName name="solver_tim" localSheetId="5" hidden="1">2147483647</definedName>
    <definedName name="solver_tim" localSheetId="7" hidden="1">2147483647</definedName>
    <definedName name="solver_tim" localSheetId="9" hidden="1">2147483647</definedName>
    <definedName name="solver_tol" localSheetId="4" hidden="1">0.01</definedName>
    <definedName name="solver_tol" localSheetId="1" hidden="1">0.01</definedName>
    <definedName name="solver_tol" localSheetId="0" hidden="1">0.01</definedName>
    <definedName name="solver_tol" localSheetId="8" hidden="1">0.01</definedName>
    <definedName name="solver_tol" localSheetId="3" hidden="1">0.01</definedName>
    <definedName name="solver_tol" localSheetId="2" hidden="1">0.01</definedName>
    <definedName name="solver_tol" localSheetId="5" hidden="1">0.01</definedName>
    <definedName name="solver_tol" localSheetId="7" hidden="1">0.01</definedName>
    <definedName name="solver_tol" localSheetId="9" hidden="1">0.01</definedName>
    <definedName name="solver_typ" localSheetId="4" hidden="1">1</definedName>
    <definedName name="solver_typ" localSheetId="1" hidden="1">1</definedName>
    <definedName name="solver_typ" localSheetId="0" hidden="1">1</definedName>
    <definedName name="solver_typ" localSheetId="10" hidden="1">1</definedName>
    <definedName name="solver_typ" localSheetId="8" hidden="1">1</definedName>
    <definedName name="solver_typ" localSheetId="3" hidden="1">1</definedName>
    <definedName name="solver_typ" localSheetId="2" hidden="1">1</definedName>
    <definedName name="solver_typ" localSheetId="5" hidden="1">1</definedName>
    <definedName name="solver_typ" localSheetId="7" hidden="1">2</definedName>
    <definedName name="solver_typ" localSheetId="9" hidden="1">1</definedName>
    <definedName name="solver_val" localSheetId="4" hidden="1">0</definedName>
    <definedName name="solver_val" localSheetId="1" hidden="1">0</definedName>
    <definedName name="solver_val" localSheetId="0" hidden="1">0</definedName>
    <definedName name="solver_val" localSheetId="10" hidden="1">0</definedName>
    <definedName name="solver_val" localSheetId="8" hidden="1">0</definedName>
    <definedName name="solver_val" localSheetId="3" hidden="1">0</definedName>
    <definedName name="solver_val" localSheetId="2" hidden="1">0</definedName>
    <definedName name="solver_val" localSheetId="5" hidden="1">0</definedName>
    <definedName name="solver_val" localSheetId="7" hidden="1">0</definedName>
    <definedName name="solver_val" localSheetId="9" hidden="1">0</definedName>
    <definedName name="solver_ver" localSheetId="4" hidden="1">3</definedName>
    <definedName name="solver_ver" localSheetId="1" hidden="1">3</definedName>
    <definedName name="solver_ver" localSheetId="0" hidden="1">3</definedName>
    <definedName name="solver_ver" localSheetId="10" hidden="1">3</definedName>
    <definedName name="solver_ver" localSheetId="8" hidden="1">3</definedName>
    <definedName name="solver_ver" localSheetId="3" hidden="1">3</definedName>
    <definedName name="solver_ver" localSheetId="2" hidden="1">3</definedName>
    <definedName name="solver_ver" localSheetId="5" hidden="1">3</definedName>
    <definedName name="solver_ver" localSheetId="7" hidden="1">3</definedName>
    <definedName name="solver_ver" localSheetId="9" hidden="1">3</definedName>
    <definedName name="ZipBeta" localSheetId="7">'Optimizing the Coefficients'!$D$3</definedName>
  </definedNames>
  <calcPr calcId="191029"/>
  <pivotCaches>
    <pivotCache cacheId="13" r:id="rId12"/>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41" i="14" l="1"/>
  <c r="F41" i="14" s="1"/>
  <c r="G41" i="14" s="1"/>
  <c r="H41" i="14" s="1"/>
  <c r="I41" i="14" s="1"/>
  <c r="C41" i="14"/>
  <c r="E40" i="14"/>
  <c r="F40" i="14" s="1"/>
  <c r="G40" i="14" s="1"/>
  <c r="H40" i="14" s="1"/>
  <c r="I40" i="14" s="1"/>
  <c r="C40" i="14"/>
  <c r="C39" i="14"/>
  <c r="E39" i="14" s="1"/>
  <c r="F39" i="14" s="1"/>
  <c r="G39" i="14" s="1"/>
  <c r="H39" i="14" s="1"/>
  <c r="I39" i="14" s="1"/>
  <c r="C38" i="14"/>
  <c r="E38" i="14" s="1"/>
  <c r="F38" i="14" s="1"/>
  <c r="G38" i="14" s="1"/>
  <c r="H38" i="14" s="1"/>
  <c r="I38" i="14" s="1"/>
  <c r="E37" i="14"/>
  <c r="F37" i="14" s="1"/>
  <c r="G37" i="14" s="1"/>
  <c r="H37" i="14" s="1"/>
  <c r="I37" i="14" s="1"/>
  <c r="E36" i="14"/>
  <c r="F36" i="14" s="1"/>
  <c r="G36" i="14" s="1"/>
  <c r="H36" i="14" s="1"/>
  <c r="I36" i="14" s="1"/>
  <c r="E35" i="14"/>
  <c r="F35" i="14" s="1"/>
  <c r="G35" i="14" s="1"/>
  <c r="H35" i="14" s="1"/>
  <c r="I35" i="14" s="1"/>
  <c r="E34" i="14"/>
  <c r="F34" i="14" s="1"/>
  <c r="G34" i="14" s="1"/>
  <c r="H34" i="14" s="1"/>
  <c r="I34" i="14" s="1"/>
  <c r="E33" i="14"/>
  <c r="F33" i="14" s="1"/>
  <c r="G33" i="14" s="1"/>
  <c r="H33" i="14" s="1"/>
  <c r="I33" i="14" s="1"/>
  <c r="E32" i="14"/>
  <c r="F32" i="14" s="1"/>
  <c r="G32" i="14" s="1"/>
  <c r="H32" i="14" s="1"/>
  <c r="I32" i="14" s="1"/>
  <c r="E31" i="14"/>
  <c r="F31" i="14" s="1"/>
  <c r="G31" i="14" s="1"/>
  <c r="H31" i="14" s="1"/>
  <c r="I31" i="14" s="1"/>
  <c r="E30" i="14"/>
  <c r="F30" i="14" s="1"/>
  <c r="G30" i="14" s="1"/>
  <c r="H30" i="14" s="1"/>
  <c r="I30" i="14" s="1"/>
  <c r="E29" i="14"/>
  <c r="F29" i="14" s="1"/>
  <c r="G29" i="14" s="1"/>
  <c r="H29" i="14" s="1"/>
  <c r="I29" i="14" s="1"/>
  <c r="E28" i="14"/>
  <c r="F28" i="14" s="1"/>
  <c r="G28" i="14" s="1"/>
  <c r="H28" i="14" s="1"/>
  <c r="I28" i="14" s="1"/>
  <c r="E27" i="14"/>
  <c r="F27" i="14" s="1"/>
  <c r="G27" i="14" s="1"/>
  <c r="H27" i="14" s="1"/>
  <c r="I27" i="14" s="1"/>
  <c r="E26" i="14"/>
  <c r="F26" i="14" s="1"/>
  <c r="G26" i="14" s="1"/>
  <c r="H26" i="14" s="1"/>
  <c r="I26" i="14" s="1"/>
  <c r="E25" i="14"/>
  <c r="F25" i="14" s="1"/>
  <c r="G25" i="14" s="1"/>
  <c r="H25" i="14" s="1"/>
  <c r="I25" i="14" s="1"/>
  <c r="E24" i="14"/>
  <c r="F24" i="14" s="1"/>
  <c r="G24" i="14" s="1"/>
  <c r="H24" i="14" s="1"/>
  <c r="I24" i="14" s="1"/>
  <c r="E23" i="14"/>
  <c r="F23" i="14" s="1"/>
  <c r="G23" i="14" s="1"/>
  <c r="H23" i="14" s="1"/>
  <c r="I23" i="14" s="1"/>
  <c r="E22" i="14"/>
  <c r="F22" i="14" s="1"/>
  <c r="G22" i="14" s="1"/>
  <c r="H22" i="14" s="1"/>
  <c r="I22" i="14" s="1"/>
  <c r="E21" i="14"/>
  <c r="F21" i="14" s="1"/>
  <c r="G21" i="14" s="1"/>
  <c r="H21" i="14" s="1"/>
  <c r="I21" i="14" s="1"/>
  <c r="E20" i="14"/>
  <c r="F20" i="14" s="1"/>
  <c r="G20" i="14" s="1"/>
  <c r="H20" i="14" s="1"/>
  <c r="I20" i="14" s="1"/>
  <c r="E19" i="14"/>
  <c r="F19" i="14" s="1"/>
  <c r="G19" i="14" s="1"/>
  <c r="H19" i="14" s="1"/>
  <c r="I19" i="14" s="1"/>
  <c r="E18" i="14"/>
  <c r="F18" i="14" s="1"/>
  <c r="G18" i="14" s="1"/>
  <c r="H18" i="14" s="1"/>
  <c r="I18" i="14" s="1"/>
  <c r="E17" i="14"/>
  <c r="F17" i="14" s="1"/>
  <c r="G17" i="14" s="1"/>
  <c r="H17" i="14" s="1"/>
  <c r="I17" i="14" s="1"/>
  <c r="E16" i="14"/>
  <c r="F16" i="14" s="1"/>
  <c r="G16" i="14" s="1"/>
  <c r="H16" i="14" s="1"/>
  <c r="I16" i="14" s="1"/>
  <c r="E15" i="14"/>
  <c r="F15" i="14" s="1"/>
  <c r="G15" i="14" s="1"/>
  <c r="H15" i="14" s="1"/>
  <c r="I15" i="14" s="1"/>
  <c r="E14" i="14"/>
  <c r="F14" i="14" s="1"/>
  <c r="G14" i="14" s="1"/>
  <c r="H14" i="14" s="1"/>
  <c r="I14" i="14" s="1"/>
  <c r="E13" i="14"/>
  <c r="F13" i="14" s="1"/>
  <c r="G13" i="14" s="1"/>
  <c r="H13" i="14" s="1"/>
  <c r="I13" i="14" s="1"/>
  <c r="E12" i="14"/>
  <c r="F12" i="14" s="1"/>
  <c r="G12" i="14" s="1"/>
  <c r="H12" i="14" s="1"/>
  <c r="I12" i="14" s="1"/>
  <c r="E11" i="14"/>
  <c r="F11" i="14" s="1"/>
  <c r="G11" i="14" s="1"/>
  <c r="H11" i="14" s="1"/>
  <c r="I11" i="14" s="1"/>
  <c r="E10" i="14"/>
  <c r="F10" i="14" s="1"/>
  <c r="G10" i="14" s="1"/>
  <c r="H10" i="14" s="1"/>
  <c r="I10" i="14" s="1"/>
  <c r="E9" i="14"/>
  <c r="F9" i="14" s="1"/>
  <c r="G9" i="14" s="1"/>
  <c r="H9" i="14" s="1"/>
  <c r="I9" i="14" s="1"/>
  <c r="E8" i="14"/>
  <c r="F8" i="14" s="1"/>
  <c r="G8" i="14" s="1"/>
  <c r="H8" i="14" s="1"/>
  <c r="I8" i="14" s="1"/>
  <c r="E7" i="14"/>
  <c r="F7" i="14" s="1"/>
  <c r="G7" i="14" s="1"/>
  <c r="H7" i="14" s="1"/>
  <c r="I7" i="14" s="1"/>
  <c r="E6" i="14"/>
  <c r="F6" i="14" s="1"/>
  <c r="G6" i="14" s="1"/>
  <c r="H6" i="14" s="1"/>
  <c r="I6" i="14" s="1"/>
  <c r="I3" i="14" l="1"/>
  <c r="E7" i="1" l="1"/>
  <c r="F7" i="1" s="1"/>
  <c r="G7" i="1" s="1"/>
  <c r="E8" i="1"/>
  <c r="F8" i="1" s="1"/>
  <c r="G8" i="1" s="1"/>
  <c r="E9" i="1"/>
  <c r="F9" i="1" s="1"/>
  <c r="G9" i="1" s="1"/>
  <c r="E10" i="1"/>
  <c r="F10" i="1" s="1"/>
  <c r="G10" i="1" s="1"/>
  <c r="E11" i="1"/>
  <c r="F11" i="1" s="1"/>
  <c r="G11" i="1" s="1"/>
  <c r="E12" i="1"/>
  <c r="F12" i="1" s="1"/>
  <c r="G12" i="1" s="1"/>
  <c r="E13" i="1"/>
  <c r="F13" i="1" s="1"/>
  <c r="G13" i="1" s="1"/>
  <c r="E14" i="1"/>
  <c r="F14" i="1" s="1"/>
  <c r="G14" i="1" s="1"/>
  <c r="E15" i="1"/>
  <c r="F15" i="1" s="1"/>
  <c r="G15" i="1" s="1"/>
  <c r="E16" i="1"/>
  <c r="F16" i="1" s="1"/>
  <c r="G16" i="1" s="1"/>
  <c r="E17" i="1"/>
  <c r="F17" i="1" s="1"/>
  <c r="G17" i="1" s="1"/>
  <c r="E18" i="1"/>
  <c r="F18" i="1" s="1"/>
  <c r="G18" i="1" s="1"/>
  <c r="E19" i="1"/>
  <c r="F19" i="1" s="1"/>
  <c r="G19" i="1" s="1"/>
  <c r="E20" i="1"/>
  <c r="F20" i="1" s="1"/>
  <c r="G20" i="1" s="1"/>
  <c r="E21" i="1"/>
  <c r="F21" i="1" s="1"/>
  <c r="G21" i="1" s="1"/>
  <c r="E22" i="1"/>
  <c r="F22" i="1" s="1"/>
  <c r="G22" i="1" s="1"/>
  <c r="E23" i="1"/>
  <c r="F23" i="1" s="1"/>
  <c r="G23" i="1" s="1"/>
  <c r="E24" i="1"/>
  <c r="F24" i="1" s="1"/>
  <c r="G24" i="1" s="1"/>
  <c r="E25" i="1"/>
  <c r="F25" i="1" s="1"/>
  <c r="G25" i="1" s="1"/>
  <c r="E26" i="1"/>
  <c r="F26" i="1" s="1"/>
  <c r="G26" i="1" s="1"/>
  <c r="E27" i="1"/>
  <c r="F27" i="1" s="1"/>
  <c r="G27" i="1" s="1"/>
  <c r="E28" i="1"/>
  <c r="F28" i="1" s="1"/>
  <c r="G28" i="1" s="1"/>
  <c r="E29" i="1"/>
  <c r="F29" i="1" s="1"/>
  <c r="G29" i="1" s="1"/>
  <c r="E30" i="1"/>
  <c r="F30" i="1" s="1"/>
  <c r="G30" i="1" s="1"/>
  <c r="E31" i="1"/>
  <c r="F31" i="1" s="1"/>
  <c r="G31" i="1" s="1"/>
  <c r="E32" i="1"/>
  <c r="F32" i="1" s="1"/>
  <c r="G32" i="1" s="1"/>
  <c r="E33" i="1"/>
  <c r="F33" i="1" s="1"/>
  <c r="G33" i="1" s="1"/>
  <c r="E34" i="1"/>
  <c r="F34" i="1" s="1"/>
  <c r="G34" i="1" s="1"/>
  <c r="E35" i="1"/>
  <c r="F35" i="1" s="1"/>
  <c r="G35" i="1" s="1"/>
  <c r="E36" i="1"/>
  <c r="F36" i="1" s="1"/>
  <c r="G36" i="1" s="1"/>
  <c r="E37" i="1"/>
  <c r="F37" i="1" s="1"/>
  <c r="G37" i="1" s="1"/>
  <c r="E38" i="1"/>
  <c r="F38" i="1" s="1"/>
  <c r="G38" i="1" s="1"/>
  <c r="E39" i="1"/>
  <c r="F39" i="1" s="1"/>
  <c r="G39" i="1" s="1"/>
  <c r="E40" i="1"/>
  <c r="F40" i="1" s="1"/>
  <c r="G40" i="1" s="1"/>
  <c r="E41" i="1"/>
  <c r="F41" i="1" s="1"/>
  <c r="G41" i="1" s="1"/>
  <c r="E6" i="1"/>
  <c r="F6" i="1" s="1"/>
  <c r="G6" i="1" s="1"/>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6" i="7"/>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6" i="2"/>
  <c r="H39" i="1" l="1"/>
  <c r="I39" i="1" s="1"/>
  <c r="J39" i="1"/>
  <c r="H15" i="1"/>
  <c r="I15" i="1" s="1"/>
  <c r="J15" i="1"/>
  <c r="H38" i="1"/>
  <c r="I38" i="1" s="1"/>
  <c r="J38" i="1"/>
  <c r="H30" i="1"/>
  <c r="I30" i="1" s="1"/>
  <c r="J30" i="1"/>
  <c r="H22" i="1"/>
  <c r="I22" i="1" s="1"/>
  <c r="J22" i="1"/>
  <c r="H14" i="1"/>
  <c r="I14" i="1" s="1"/>
  <c r="J14" i="1"/>
  <c r="H29" i="1"/>
  <c r="I29" i="1" s="1"/>
  <c r="J29" i="1"/>
  <c r="H36" i="1"/>
  <c r="I36" i="1" s="1"/>
  <c r="J36" i="1"/>
  <c r="H35" i="1"/>
  <c r="I35" i="1" s="1"/>
  <c r="J35" i="1"/>
  <c r="H27" i="1"/>
  <c r="I27" i="1" s="1"/>
  <c r="J27" i="1"/>
  <c r="H19" i="1"/>
  <c r="I19" i="1" s="1"/>
  <c r="J19" i="1"/>
  <c r="H11" i="1"/>
  <c r="I11" i="1" s="1"/>
  <c r="J11" i="1"/>
  <c r="H28" i="1"/>
  <c r="I28" i="1" s="1"/>
  <c r="J28" i="1"/>
  <c r="H6" i="1"/>
  <c r="I6" i="1" s="1"/>
  <c r="J6" i="1"/>
  <c r="H34" i="1"/>
  <c r="I34" i="1" s="1"/>
  <c r="J34" i="1"/>
  <c r="H26" i="1"/>
  <c r="I26" i="1" s="1"/>
  <c r="J26" i="1"/>
  <c r="H18" i="1"/>
  <c r="I18" i="1" s="1"/>
  <c r="J18" i="1"/>
  <c r="H10" i="1"/>
  <c r="I10" i="1" s="1"/>
  <c r="J10" i="1"/>
  <c r="H13" i="1"/>
  <c r="I13" i="1" s="1"/>
  <c r="J13" i="1"/>
  <c r="H12" i="1"/>
  <c r="I12" i="1" s="1"/>
  <c r="J12" i="1"/>
  <c r="H41" i="1"/>
  <c r="I41" i="1" s="1"/>
  <c r="J41" i="1"/>
  <c r="H33" i="1"/>
  <c r="I33" i="1" s="1"/>
  <c r="J33" i="1"/>
  <c r="H25" i="1"/>
  <c r="I25" i="1" s="1"/>
  <c r="J25" i="1"/>
  <c r="H17" i="1"/>
  <c r="I17" i="1" s="1"/>
  <c r="J17" i="1"/>
  <c r="H9" i="1"/>
  <c r="I9" i="1" s="1"/>
  <c r="J9" i="1"/>
  <c r="H21" i="1"/>
  <c r="I21" i="1" s="1"/>
  <c r="J21" i="1"/>
  <c r="H20" i="1"/>
  <c r="I20" i="1" s="1"/>
  <c r="J20" i="1"/>
  <c r="H40" i="1"/>
  <c r="I40" i="1" s="1"/>
  <c r="J40" i="1"/>
  <c r="H32" i="1"/>
  <c r="I32" i="1" s="1"/>
  <c r="J32" i="1"/>
  <c r="H24" i="1"/>
  <c r="I24" i="1" s="1"/>
  <c r="J24" i="1"/>
  <c r="H16" i="1"/>
  <c r="I16" i="1" s="1"/>
  <c r="J16" i="1"/>
  <c r="H8" i="1"/>
  <c r="I8" i="1" s="1"/>
  <c r="J8" i="1"/>
  <c r="H37" i="1"/>
  <c r="I37" i="1" s="1"/>
  <c r="J37" i="1"/>
  <c r="H31" i="1"/>
  <c r="I31" i="1" s="1"/>
  <c r="J31" i="1"/>
  <c r="H23" i="1"/>
  <c r="I23" i="1" s="1"/>
  <c r="J23" i="1"/>
  <c r="H7" i="1"/>
  <c r="I7" i="1" s="1"/>
  <c r="J7" i="1"/>
  <c r="I2" i="1"/>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E8" i="12"/>
  <c r="E7" i="12"/>
  <c r="E6" i="12"/>
  <c r="C41" i="12" l="1"/>
  <c r="C40" i="12"/>
  <c r="C39" i="12"/>
  <c r="C38" i="12"/>
  <c r="F37" i="12"/>
  <c r="G37" i="12" s="1"/>
  <c r="H37" i="12" s="1"/>
  <c r="I37" i="12" s="1"/>
  <c r="F36" i="12"/>
  <c r="G36" i="12" s="1"/>
  <c r="H36" i="12" s="1"/>
  <c r="I36" i="12" s="1"/>
  <c r="F35" i="12"/>
  <c r="G35" i="12" s="1"/>
  <c r="H35" i="12" s="1"/>
  <c r="I35" i="12" s="1"/>
  <c r="F34" i="12"/>
  <c r="G34" i="12" s="1"/>
  <c r="H34" i="12" s="1"/>
  <c r="I34" i="12" s="1"/>
  <c r="F33" i="12"/>
  <c r="G33" i="12" s="1"/>
  <c r="H33" i="12" s="1"/>
  <c r="I33" i="12" s="1"/>
  <c r="F32" i="12"/>
  <c r="G32" i="12" s="1"/>
  <c r="H32" i="12" s="1"/>
  <c r="I32" i="12" s="1"/>
  <c r="F31" i="12"/>
  <c r="G31" i="12" s="1"/>
  <c r="H31" i="12" s="1"/>
  <c r="I31" i="12" s="1"/>
  <c r="F30" i="12"/>
  <c r="G30" i="12" s="1"/>
  <c r="H30" i="12" s="1"/>
  <c r="I30" i="12" s="1"/>
  <c r="F29" i="12"/>
  <c r="G29" i="12" s="1"/>
  <c r="H29" i="12" s="1"/>
  <c r="I29" i="12" s="1"/>
  <c r="F28" i="12"/>
  <c r="G28" i="12" s="1"/>
  <c r="H28" i="12" s="1"/>
  <c r="I28" i="12" s="1"/>
  <c r="F27" i="12"/>
  <c r="G27" i="12" s="1"/>
  <c r="H27" i="12" s="1"/>
  <c r="I27" i="12" s="1"/>
  <c r="F26" i="12"/>
  <c r="G26" i="12" s="1"/>
  <c r="H26" i="12" s="1"/>
  <c r="I26" i="12" s="1"/>
  <c r="F25" i="12"/>
  <c r="G25" i="12" s="1"/>
  <c r="H25" i="12" s="1"/>
  <c r="I25" i="12" s="1"/>
  <c r="F24" i="12"/>
  <c r="G24" i="12" s="1"/>
  <c r="H24" i="12" s="1"/>
  <c r="I24" i="12" s="1"/>
  <c r="F23" i="12"/>
  <c r="G23" i="12" s="1"/>
  <c r="H23" i="12" s="1"/>
  <c r="I23" i="12" s="1"/>
  <c r="F22" i="12"/>
  <c r="G22" i="12" s="1"/>
  <c r="H22" i="12" s="1"/>
  <c r="I22" i="12" s="1"/>
  <c r="F21" i="12"/>
  <c r="G21" i="12" s="1"/>
  <c r="H21" i="12" s="1"/>
  <c r="I21" i="12" s="1"/>
  <c r="F20" i="12"/>
  <c r="G20" i="12" s="1"/>
  <c r="H20" i="12" s="1"/>
  <c r="I20" i="12" s="1"/>
  <c r="F19" i="12"/>
  <c r="G19" i="12" s="1"/>
  <c r="H19" i="12" s="1"/>
  <c r="I19" i="12" s="1"/>
  <c r="F18" i="12"/>
  <c r="G18" i="12" s="1"/>
  <c r="H18" i="12" s="1"/>
  <c r="I18" i="12" s="1"/>
  <c r="F17" i="12"/>
  <c r="G17" i="12" s="1"/>
  <c r="H17" i="12" s="1"/>
  <c r="I17" i="12" s="1"/>
  <c r="F16" i="12"/>
  <c r="G16" i="12" s="1"/>
  <c r="H16" i="12" s="1"/>
  <c r="I16" i="12" s="1"/>
  <c r="F15" i="12"/>
  <c r="G15" i="12" s="1"/>
  <c r="H15" i="12" s="1"/>
  <c r="I15" i="12" s="1"/>
  <c r="F14" i="12"/>
  <c r="G14" i="12" s="1"/>
  <c r="H14" i="12" s="1"/>
  <c r="I14" i="12" s="1"/>
  <c r="F13" i="12"/>
  <c r="G13" i="12" s="1"/>
  <c r="H13" i="12" s="1"/>
  <c r="I13" i="12" s="1"/>
  <c r="F12" i="12"/>
  <c r="G12" i="12" s="1"/>
  <c r="H12" i="12" s="1"/>
  <c r="I12" i="12" s="1"/>
  <c r="F11" i="12"/>
  <c r="G11" i="12" s="1"/>
  <c r="H11" i="12" s="1"/>
  <c r="I11" i="12" s="1"/>
  <c r="F10" i="12"/>
  <c r="G10" i="12" s="1"/>
  <c r="H10" i="12" s="1"/>
  <c r="I10" i="12" s="1"/>
  <c r="F9" i="12"/>
  <c r="G9" i="12" s="1"/>
  <c r="H9" i="12" s="1"/>
  <c r="I9" i="12" s="1"/>
  <c r="F8" i="12"/>
  <c r="G8" i="12" s="1"/>
  <c r="H8" i="12" s="1"/>
  <c r="I8" i="12" s="1"/>
  <c r="F7" i="12"/>
  <c r="G7" i="12" s="1"/>
  <c r="H7" i="12" s="1"/>
  <c r="I7" i="12" s="1"/>
  <c r="F6" i="12"/>
  <c r="G6" i="12" s="1"/>
  <c r="H6" i="12" s="1"/>
  <c r="I6" i="12" s="1"/>
  <c r="E38" i="12" l="1"/>
  <c r="F38" i="12" s="1"/>
  <c r="G38" i="12" s="1"/>
  <c r="H38" i="12" s="1"/>
  <c r="I38" i="12" s="1"/>
  <c r="E39" i="12"/>
  <c r="F39" i="12" s="1"/>
  <c r="G39" i="12" s="1"/>
  <c r="H39" i="12" s="1"/>
  <c r="I39" i="12" s="1"/>
  <c r="E40" i="12"/>
  <c r="F40" i="12" s="1"/>
  <c r="G40" i="12" s="1"/>
  <c r="H40" i="12" s="1"/>
  <c r="I40" i="12" s="1"/>
  <c r="E41" i="12"/>
  <c r="F41" i="12" s="1"/>
  <c r="G41" i="12" s="1"/>
  <c r="H41" i="12" s="1"/>
  <c r="I41" i="12" s="1"/>
  <c r="C41" i="7"/>
  <c r="C40" i="7"/>
  <c r="C39" i="7"/>
  <c r="C38" i="7"/>
  <c r="F37" i="7"/>
  <c r="G37" i="7" s="1"/>
  <c r="H37" i="7" s="1"/>
  <c r="I37" i="7" s="1"/>
  <c r="F36" i="7"/>
  <c r="G36" i="7" s="1"/>
  <c r="H36" i="7" s="1"/>
  <c r="I36" i="7" s="1"/>
  <c r="F35" i="7"/>
  <c r="G35" i="7" s="1"/>
  <c r="H35" i="7" s="1"/>
  <c r="I35" i="7" s="1"/>
  <c r="F34" i="7"/>
  <c r="G34" i="7" s="1"/>
  <c r="H34" i="7" s="1"/>
  <c r="I34" i="7" s="1"/>
  <c r="F33" i="7"/>
  <c r="G33" i="7" s="1"/>
  <c r="H33" i="7" s="1"/>
  <c r="I33" i="7" s="1"/>
  <c r="F32" i="7"/>
  <c r="G32" i="7" s="1"/>
  <c r="H32" i="7" s="1"/>
  <c r="I32" i="7" s="1"/>
  <c r="F31" i="7"/>
  <c r="G31" i="7" s="1"/>
  <c r="H31" i="7" s="1"/>
  <c r="I31" i="7" s="1"/>
  <c r="F30" i="7"/>
  <c r="G30" i="7" s="1"/>
  <c r="H30" i="7" s="1"/>
  <c r="I30" i="7" s="1"/>
  <c r="F29" i="7"/>
  <c r="G29" i="7" s="1"/>
  <c r="H29" i="7" s="1"/>
  <c r="I29" i="7" s="1"/>
  <c r="F28" i="7"/>
  <c r="G28" i="7" s="1"/>
  <c r="H28" i="7" s="1"/>
  <c r="I28" i="7" s="1"/>
  <c r="F27" i="7"/>
  <c r="G27" i="7" s="1"/>
  <c r="H27" i="7" s="1"/>
  <c r="I27" i="7" s="1"/>
  <c r="F26" i="7"/>
  <c r="G26" i="7" s="1"/>
  <c r="H26" i="7" s="1"/>
  <c r="I26" i="7" s="1"/>
  <c r="F25" i="7"/>
  <c r="G25" i="7" s="1"/>
  <c r="H25" i="7" s="1"/>
  <c r="I25" i="7" s="1"/>
  <c r="F24" i="7"/>
  <c r="G24" i="7" s="1"/>
  <c r="H24" i="7" s="1"/>
  <c r="I24" i="7" s="1"/>
  <c r="F23" i="7"/>
  <c r="G23" i="7" s="1"/>
  <c r="H23" i="7" s="1"/>
  <c r="I23" i="7" s="1"/>
  <c r="F22" i="7"/>
  <c r="G22" i="7" s="1"/>
  <c r="H22" i="7" s="1"/>
  <c r="I22" i="7" s="1"/>
  <c r="F21" i="7"/>
  <c r="G21" i="7" s="1"/>
  <c r="H21" i="7" s="1"/>
  <c r="I21" i="7" s="1"/>
  <c r="F20" i="7"/>
  <c r="G20" i="7" s="1"/>
  <c r="H20" i="7" s="1"/>
  <c r="I20" i="7" s="1"/>
  <c r="F19" i="7"/>
  <c r="G19" i="7" s="1"/>
  <c r="H19" i="7" s="1"/>
  <c r="I19" i="7" s="1"/>
  <c r="F18" i="7"/>
  <c r="G18" i="7" s="1"/>
  <c r="H18" i="7" s="1"/>
  <c r="I18" i="7" s="1"/>
  <c r="F17" i="7"/>
  <c r="G17" i="7" s="1"/>
  <c r="H17" i="7" s="1"/>
  <c r="I17" i="7" s="1"/>
  <c r="F16" i="7"/>
  <c r="G16" i="7" s="1"/>
  <c r="H16" i="7" s="1"/>
  <c r="I16" i="7" s="1"/>
  <c r="F15" i="7"/>
  <c r="G15" i="7" s="1"/>
  <c r="H15" i="7" s="1"/>
  <c r="I15" i="7" s="1"/>
  <c r="F14" i="7"/>
  <c r="G14" i="7" s="1"/>
  <c r="H14" i="7" s="1"/>
  <c r="I14" i="7" s="1"/>
  <c r="F13" i="7"/>
  <c r="G13" i="7" s="1"/>
  <c r="H13" i="7" s="1"/>
  <c r="I13" i="7" s="1"/>
  <c r="F12" i="7"/>
  <c r="G12" i="7" s="1"/>
  <c r="H12" i="7" s="1"/>
  <c r="I12" i="7" s="1"/>
  <c r="F11" i="7"/>
  <c r="G11" i="7" s="1"/>
  <c r="H11" i="7" s="1"/>
  <c r="I11" i="7" s="1"/>
  <c r="F10" i="7"/>
  <c r="G10" i="7" s="1"/>
  <c r="H10" i="7" s="1"/>
  <c r="I10" i="7" s="1"/>
  <c r="F9" i="7"/>
  <c r="G9" i="7" s="1"/>
  <c r="H9" i="7" s="1"/>
  <c r="I9" i="7" s="1"/>
  <c r="F8" i="7"/>
  <c r="G8" i="7" s="1"/>
  <c r="H8" i="7" s="1"/>
  <c r="I8" i="7" s="1"/>
  <c r="F7" i="7"/>
  <c r="G7" i="7" s="1"/>
  <c r="H7" i="7" s="1"/>
  <c r="I7" i="7" s="1"/>
  <c r="F6" i="7"/>
  <c r="G6" i="7" s="1"/>
  <c r="H6" i="7" s="1"/>
  <c r="I6" i="7" s="1"/>
  <c r="C41" i="6"/>
  <c r="E41" i="6" s="1"/>
  <c r="F41" i="6" s="1"/>
  <c r="G41" i="6" s="1"/>
  <c r="C40" i="6"/>
  <c r="E40" i="6" s="1"/>
  <c r="F40" i="6" s="1"/>
  <c r="G40" i="6" s="1"/>
  <c r="C39" i="6"/>
  <c r="E39" i="6" s="1"/>
  <c r="F39" i="6" s="1"/>
  <c r="G39" i="6" s="1"/>
  <c r="C38" i="6"/>
  <c r="E38" i="6" s="1"/>
  <c r="F38" i="6" s="1"/>
  <c r="G38" i="6" s="1"/>
  <c r="E37" i="6"/>
  <c r="F37" i="6" s="1"/>
  <c r="G37" i="6" s="1"/>
  <c r="E36" i="6"/>
  <c r="F36" i="6" s="1"/>
  <c r="G36" i="6" s="1"/>
  <c r="E35" i="6"/>
  <c r="F35" i="6" s="1"/>
  <c r="G35" i="6" s="1"/>
  <c r="E34" i="6"/>
  <c r="F34" i="6" s="1"/>
  <c r="G34" i="6" s="1"/>
  <c r="E33" i="6"/>
  <c r="F33" i="6" s="1"/>
  <c r="G33" i="6" s="1"/>
  <c r="E32" i="6"/>
  <c r="F32" i="6" s="1"/>
  <c r="G32" i="6" s="1"/>
  <c r="E31" i="6"/>
  <c r="F31" i="6" s="1"/>
  <c r="G31" i="6" s="1"/>
  <c r="E30" i="6"/>
  <c r="F30" i="6" s="1"/>
  <c r="G30" i="6" s="1"/>
  <c r="E29" i="6"/>
  <c r="F29" i="6" s="1"/>
  <c r="G29" i="6" s="1"/>
  <c r="E28" i="6"/>
  <c r="F28" i="6" s="1"/>
  <c r="G28" i="6" s="1"/>
  <c r="E27" i="6"/>
  <c r="F27" i="6" s="1"/>
  <c r="G27" i="6" s="1"/>
  <c r="E26" i="6"/>
  <c r="F26" i="6" s="1"/>
  <c r="G26" i="6" s="1"/>
  <c r="E25" i="6"/>
  <c r="F25" i="6" s="1"/>
  <c r="G25" i="6" s="1"/>
  <c r="E24" i="6"/>
  <c r="F24" i="6" s="1"/>
  <c r="G24" i="6" s="1"/>
  <c r="E23" i="6"/>
  <c r="F23" i="6" s="1"/>
  <c r="G23" i="6" s="1"/>
  <c r="E22" i="6"/>
  <c r="F22" i="6" s="1"/>
  <c r="G22" i="6" s="1"/>
  <c r="E21" i="6"/>
  <c r="F21" i="6" s="1"/>
  <c r="G21" i="6" s="1"/>
  <c r="E20" i="6"/>
  <c r="F20" i="6" s="1"/>
  <c r="G20" i="6" s="1"/>
  <c r="E19" i="6"/>
  <c r="F19" i="6" s="1"/>
  <c r="G19" i="6" s="1"/>
  <c r="E18" i="6"/>
  <c r="F18" i="6" s="1"/>
  <c r="G18" i="6" s="1"/>
  <c r="E17" i="6"/>
  <c r="F17" i="6" s="1"/>
  <c r="G17" i="6" s="1"/>
  <c r="E16" i="6"/>
  <c r="F16" i="6" s="1"/>
  <c r="G16" i="6" s="1"/>
  <c r="E15" i="6"/>
  <c r="F15" i="6" s="1"/>
  <c r="G15" i="6" s="1"/>
  <c r="E14" i="6"/>
  <c r="F14" i="6" s="1"/>
  <c r="G14" i="6" s="1"/>
  <c r="E13" i="6"/>
  <c r="F13" i="6" s="1"/>
  <c r="G13" i="6" s="1"/>
  <c r="E12" i="6"/>
  <c r="F12" i="6" s="1"/>
  <c r="G12" i="6" s="1"/>
  <c r="E11" i="6"/>
  <c r="F11" i="6" s="1"/>
  <c r="G11" i="6" s="1"/>
  <c r="E10" i="6"/>
  <c r="F10" i="6" s="1"/>
  <c r="G10" i="6" s="1"/>
  <c r="E9" i="6"/>
  <c r="F9" i="6" s="1"/>
  <c r="G9" i="6" s="1"/>
  <c r="E8" i="6"/>
  <c r="F8" i="6" s="1"/>
  <c r="G8" i="6" s="1"/>
  <c r="E7" i="6"/>
  <c r="F7" i="6" s="1"/>
  <c r="G7" i="6" s="1"/>
  <c r="E6" i="6"/>
  <c r="F6" i="6" s="1"/>
  <c r="G6" i="6" s="1"/>
  <c r="C41" i="5"/>
  <c r="E41" i="5" s="1"/>
  <c r="F41" i="5" s="1"/>
  <c r="C40" i="5"/>
  <c r="E40" i="5" s="1"/>
  <c r="F40" i="5" s="1"/>
  <c r="C39" i="5"/>
  <c r="E39" i="5" s="1"/>
  <c r="F39" i="5" s="1"/>
  <c r="C38" i="5"/>
  <c r="E38" i="5" s="1"/>
  <c r="F38" i="5" s="1"/>
  <c r="E37" i="5"/>
  <c r="F37" i="5" s="1"/>
  <c r="E36" i="5"/>
  <c r="F36" i="5" s="1"/>
  <c r="E35" i="5"/>
  <c r="F35" i="5" s="1"/>
  <c r="E34" i="5"/>
  <c r="F34" i="5" s="1"/>
  <c r="E33" i="5"/>
  <c r="F33" i="5" s="1"/>
  <c r="E32" i="5"/>
  <c r="F32" i="5" s="1"/>
  <c r="E31" i="5"/>
  <c r="F31" i="5" s="1"/>
  <c r="E30" i="5"/>
  <c r="F30" i="5" s="1"/>
  <c r="E29" i="5"/>
  <c r="F29" i="5" s="1"/>
  <c r="E28" i="5"/>
  <c r="F28" i="5" s="1"/>
  <c r="E27" i="5"/>
  <c r="F27" i="5" s="1"/>
  <c r="E26" i="5"/>
  <c r="F26" i="5" s="1"/>
  <c r="E25" i="5"/>
  <c r="F25" i="5" s="1"/>
  <c r="E24" i="5"/>
  <c r="F24" i="5" s="1"/>
  <c r="E23" i="5"/>
  <c r="F23" i="5" s="1"/>
  <c r="E22" i="5"/>
  <c r="F22" i="5" s="1"/>
  <c r="E21" i="5"/>
  <c r="F21" i="5" s="1"/>
  <c r="E20" i="5"/>
  <c r="F20" i="5" s="1"/>
  <c r="E19" i="5"/>
  <c r="F19" i="5" s="1"/>
  <c r="E18" i="5"/>
  <c r="F18" i="5" s="1"/>
  <c r="E17" i="5"/>
  <c r="F17" i="5" s="1"/>
  <c r="E16" i="5"/>
  <c r="F16" i="5" s="1"/>
  <c r="E15" i="5"/>
  <c r="F15" i="5" s="1"/>
  <c r="E14" i="5"/>
  <c r="F14" i="5" s="1"/>
  <c r="E13" i="5"/>
  <c r="F13" i="5" s="1"/>
  <c r="E12" i="5"/>
  <c r="F12" i="5" s="1"/>
  <c r="E11" i="5"/>
  <c r="F11" i="5" s="1"/>
  <c r="E10" i="5"/>
  <c r="F10" i="5" s="1"/>
  <c r="E9" i="5"/>
  <c r="F9" i="5" s="1"/>
  <c r="E8" i="5"/>
  <c r="F8" i="5" s="1"/>
  <c r="E7" i="5"/>
  <c r="F7" i="5" s="1"/>
  <c r="E6" i="5"/>
  <c r="F6" i="5" s="1"/>
  <c r="C41" i="4"/>
  <c r="E41" i="4" s="1"/>
  <c r="C40" i="4"/>
  <c r="E40" i="4" s="1"/>
  <c r="C39" i="4"/>
  <c r="E39" i="4" s="1"/>
  <c r="C38" i="4"/>
  <c r="E38" i="4" s="1"/>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C41" i="3"/>
  <c r="C40" i="3"/>
  <c r="C39" i="3"/>
  <c r="C38" i="3"/>
  <c r="C41" i="2"/>
  <c r="C40" i="2"/>
  <c r="C39" i="2"/>
  <c r="C38" i="2"/>
  <c r="F37" i="2"/>
  <c r="G37" i="2" s="1"/>
  <c r="H37" i="2" s="1"/>
  <c r="F36" i="2"/>
  <c r="G36" i="2" s="1"/>
  <c r="H36" i="2" s="1"/>
  <c r="F35" i="2"/>
  <c r="G35" i="2" s="1"/>
  <c r="H35" i="2" s="1"/>
  <c r="F34" i="2"/>
  <c r="G34" i="2" s="1"/>
  <c r="H34" i="2" s="1"/>
  <c r="F33" i="2"/>
  <c r="G33" i="2" s="1"/>
  <c r="H33" i="2" s="1"/>
  <c r="F32" i="2"/>
  <c r="G32" i="2" s="1"/>
  <c r="H32" i="2" s="1"/>
  <c r="F31" i="2"/>
  <c r="G31" i="2" s="1"/>
  <c r="H31" i="2" s="1"/>
  <c r="F30" i="2"/>
  <c r="G30" i="2" s="1"/>
  <c r="H30" i="2" s="1"/>
  <c r="F29" i="2"/>
  <c r="G29" i="2" s="1"/>
  <c r="H29" i="2" s="1"/>
  <c r="F28" i="2"/>
  <c r="G28" i="2" s="1"/>
  <c r="H28" i="2" s="1"/>
  <c r="F27" i="2"/>
  <c r="G27" i="2" s="1"/>
  <c r="H27" i="2" s="1"/>
  <c r="F26" i="2"/>
  <c r="G26" i="2" s="1"/>
  <c r="H26" i="2" s="1"/>
  <c r="F25" i="2"/>
  <c r="G25" i="2" s="1"/>
  <c r="H25" i="2" s="1"/>
  <c r="F24" i="2"/>
  <c r="G24" i="2" s="1"/>
  <c r="H24" i="2" s="1"/>
  <c r="F23" i="2"/>
  <c r="G23" i="2" s="1"/>
  <c r="H23" i="2" s="1"/>
  <c r="F22" i="2"/>
  <c r="G22" i="2" s="1"/>
  <c r="H22" i="2" s="1"/>
  <c r="F21" i="2"/>
  <c r="G21" i="2" s="1"/>
  <c r="H21" i="2" s="1"/>
  <c r="F20" i="2"/>
  <c r="G20" i="2" s="1"/>
  <c r="H20" i="2" s="1"/>
  <c r="F19" i="2"/>
  <c r="G19" i="2" s="1"/>
  <c r="H19" i="2" s="1"/>
  <c r="F18" i="2"/>
  <c r="G18" i="2" s="1"/>
  <c r="H18" i="2" s="1"/>
  <c r="F17" i="2"/>
  <c r="G17" i="2" s="1"/>
  <c r="H17" i="2" s="1"/>
  <c r="F16" i="2"/>
  <c r="G16" i="2" s="1"/>
  <c r="H16" i="2" s="1"/>
  <c r="F15" i="2"/>
  <c r="G15" i="2" s="1"/>
  <c r="H15" i="2" s="1"/>
  <c r="F14" i="2"/>
  <c r="G14" i="2" s="1"/>
  <c r="H14" i="2" s="1"/>
  <c r="F13" i="2"/>
  <c r="G13" i="2" s="1"/>
  <c r="H13" i="2" s="1"/>
  <c r="F12" i="2"/>
  <c r="G12" i="2" s="1"/>
  <c r="H12" i="2" s="1"/>
  <c r="F11" i="2"/>
  <c r="G11" i="2" s="1"/>
  <c r="H11" i="2" s="1"/>
  <c r="F10" i="2"/>
  <c r="G10" i="2" s="1"/>
  <c r="H10" i="2" s="1"/>
  <c r="F9" i="2"/>
  <c r="G9" i="2" s="1"/>
  <c r="H9" i="2" s="1"/>
  <c r="F8" i="2"/>
  <c r="G8" i="2" s="1"/>
  <c r="H8" i="2" s="1"/>
  <c r="F7" i="2"/>
  <c r="G7" i="2" s="1"/>
  <c r="H7" i="2" s="1"/>
  <c r="F6" i="2"/>
  <c r="G6" i="2" s="1"/>
  <c r="H6" i="2" s="1"/>
  <c r="C41" i="1"/>
  <c r="C40" i="1"/>
  <c r="C39" i="1"/>
  <c r="C38" i="1"/>
  <c r="H2" i="12" l="1"/>
  <c r="F39" i="2"/>
  <c r="G39" i="2" s="1"/>
  <c r="H39" i="2" s="1"/>
  <c r="F40" i="2"/>
  <c r="G40" i="2" s="1"/>
  <c r="H40" i="2" s="1"/>
  <c r="F41" i="2"/>
  <c r="G41" i="2" s="1"/>
  <c r="H41" i="2" s="1"/>
  <c r="F38" i="7"/>
  <c r="G38" i="7" s="1"/>
  <c r="H38" i="7" s="1"/>
  <c r="I38" i="7" s="1"/>
  <c r="F39" i="7"/>
  <c r="G39" i="7" s="1"/>
  <c r="H39" i="7" s="1"/>
  <c r="I39" i="7" s="1"/>
  <c r="F40" i="7"/>
  <c r="G40" i="7" s="1"/>
  <c r="H40" i="7" s="1"/>
  <c r="I40" i="7" s="1"/>
  <c r="F41" i="7"/>
  <c r="G41" i="7" s="1"/>
  <c r="H41" i="7" s="1"/>
  <c r="I41" i="7" s="1"/>
  <c r="F38" i="2"/>
  <c r="G38" i="2" s="1"/>
  <c r="H38" i="2" s="1"/>
  <c r="I3" i="7" l="1"/>
</calcChain>
</file>

<file path=xl/sharedStrings.xml><?xml version="1.0" encoding="utf-8"?>
<sst xmlns="http://schemas.openxmlformats.org/spreadsheetml/2006/main" count="149" uniqueCount="56">
  <si>
    <t>Coefficients</t>
  </si>
  <si>
    <t>Intercept</t>
  </si>
  <si>
    <t>Milliliters</t>
  </si>
  <si>
    <t>Age</t>
  </si>
  <si>
    <t>Gets the flu</t>
  </si>
  <si>
    <t>Milliliters of vaccine</t>
  </si>
  <si>
    <t>Logit</t>
  </si>
  <si>
    <t>Odds</t>
  </si>
  <si>
    <t>Log Likelihood</t>
  </si>
  <si>
    <t>Probability of actual outcome</t>
  </si>
  <si>
    <t>Predicted probability that person gets the flu</t>
  </si>
  <si>
    <t>Sum Log Likelihood</t>
  </si>
  <si>
    <t>To evaluate the goodness of fit between the predicted and actual probabilities, we look at their continued product.</t>
  </si>
  <si>
    <t>Consider the implications if we could predict the flu cases perfectly. In that case, all the probabilities in column H would be 1.0 and their continued product</t>
  </si>
  <si>
    <t>(that is, 1 X 1 X 1 X 1 . . .) would be 1.0.</t>
  </si>
  <si>
    <t>The log of 1 is 0. And the log of the continued product is the sum of the logs of the individual probabilities.</t>
  </si>
  <si>
    <t>So if the continued product of all the perfect predictions is 1.0, the sum of their logs is 0 (that is, 0 + 0 + 0 +…)</t>
  </si>
  <si>
    <t>What we would like to do is select an intercept and coefficients that get the total of the logarithms as close as possible to 0. That's the log equivalent of a continued product of 1.0.</t>
  </si>
  <si>
    <t>We use Excel's Solver to arrange that.</t>
  </si>
  <si>
    <t>Notice that this use of logarithms is completely different from their use with the odds. The idea with the odds is to allow the log of the odds to fall well below 0 if necessary to follow the predictor variable's value.</t>
  </si>
  <si>
    <t>Then we take the antilog of the logit to get it back above 0.</t>
  </si>
  <si>
    <t>Here, though, we just want a convenient way to evaluate the accuracy of our predictions. So we total their logs in cell I3, and make whatever changes to the</t>
  </si>
  <si>
    <t>intercept and the coefficients are needed to bring the total as close to 0 as possible.</t>
  </si>
  <si>
    <t>We do that in cell I3, where the formula is =SUM(I6:I41)</t>
  </si>
  <si>
    <t>Run Solver to optimize the intercept and coefficients</t>
  </si>
  <si>
    <t>Click the Data tab and find the Analyze group, usually at the right end of the Ribbon</t>
  </si>
  <si>
    <t>With the worksheet named Otimizing the Coefficients active, click Solver</t>
  </si>
  <si>
    <t>Click in the Set Objective cell, then click cell I3 to set the objective cell for Solver</t>
  </si>
  <si>
    <t>Make sure the Max button is selected.  We want to get the sum of the logs as close to 0 as possible , and to maximize a negative sum means to move it toward zero</t>
  </si>
  <si>
    <t>Click in the Variable Cells box and drag throug A3:D3. These are the four cells that we want to change while finding the maximum of the sum  of the log likelihoods</t>
  </si>
  <si>
    <t>Make sure that the Make Unconstrained Variables non-negative checkbox is cleared</t>
  </si>
  <si>
    <t>Choose GRG Nonlinear as the Solving Method</t>
  </si>
  <si>
    <t>Click the Options button and then click the GRG Nonlinear tab</t>
  </si>
  <si>
    <t>Click Central Derivatives and also click Multistart</t>
  </si>
  <si>
    <t>Click OK</t>
  </si>
  <si>
    <t>Click Solve</t>
  </si>
  <si>
    <t>After a few seconds, Solver returns with messages summarizing the results of the problem. If it looks like all is well, choose to keep the Solver results and click OK.</t>
  </si>
  <si>
    <t>Sum Log Likelihood:</t>
  </si>
  <si>
    <t>Gender</t>
  </si>
  <si>
    <t>intercept</t>
  </si>
  <si>
    <t>dosage</t>
  </si>
  <si>
    <t>age</t>
  </si>
  <si>
    <t>gender</t>
  </si>
  <si>
    <t>Coefficents</t>
  </si>
  <si>
    <t>Probablity that the person will get the flu</t>
  </si>
  <si>
    <t>Probability of the actual outcome</t>
  </si>
  <si>
    <t>z</t>
  </si>
  <si>
    <t>e^z</t>
  </si>
  <si>
    <t>y = 1= e^z/(1+e^z)</t>
  </si>
  <si>
    <t>Log Likleehood</t>
  </si>
  <si>
    <t>sum of log likleehoood</t>
  </si>
  <si>
    <t>Predicted values</t>
  </si>
  <si>
    <t>Row Labels</t>
  </si>
  <si>
    <t>Grand Total</t>
  </si>
  <si>
    <t>Column Labels</t>
  </si>
  <si>
    <t>Confusion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</si>
</sst>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
    <numFmt numFmtId="166" formatCode="0.0000"/>
  </numFmts>
  <fonts count="3" x14ac:knownFonts="1">
    <font>
      <sz val="11"/>
      <color theme="1"/>
      <name val="Calibri"/>
      <family val="2"/>
      <scheme val="minor"/>
    </font>
    <font>
      <b/>
      <sz val="11"/>
      <color theme="1"/>
      <name val="Calibri"/>
      <family val="2"/>
      <scheme val="minor"/>
    </font>
    <font>
      <b/>
      <sz val="11"/>
      <color rgb="FF000000"/>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s>
  <cellStyleXfs count="1">
    <xf numFmtId="0" fontId="0" fillId="0" borderId="0"/>
  </cellStyleXfs>
  <cellXfs count="29">
    <xf numFmtId="0" fontId="0" fillId="0" borderId="0" xfId="0"/>
    <xf numFmtId="0" fontId="0" fillId="0" borderId="1" xfId="0" applyBorder="1"/>
    <xf numFmtId="0" fontId="0" fillId="0" borderId="4" xfId="0" applyBorder="1"/>
    <xf numFmtId="0" fontId="0" fillId="0" borderId="0" xfId="0" applyBorder="1"/>
    <xf numFmtId="0" fontId="0" fillId="0" borderId="5" xfId="0" applyBorder="1" applyAlignment="1">
      <alignment wrapText="1"/>
    </xf>
    <xf numFmtId="0" fontId="2" fillId="0" borderId="2" xfId="0" applyFont="1" applyBorder="1"/>
    <xf numFmtId="0" fontId="2" fillId="0" borderId="3" xfId="0" applyFont="1" applyBorder="1"/>
    <xf numFmtId="0" fontId="1" fillId="0" borderId="6" xfId="0" applyFont="1" applyBorder="1" applyAlignment="1">
      <alignment horizontal="center" wrapText="1"/>
    </xf>
    <xf numFmtId="164" fontId="0" fillId="0" borderId="0" xfId="0" applyNumberFormat="1"/>
    <xf numFmtId="165" fontId="0" fillId="0" borderId="0" xfId="0" applyNumberFormat="1"/>
    <xf numFmtId="166" fontId="0" fillId="0" borderId="0" xfId="0" applyNumberFormat="1"/>
    <xf numFmtId="0" fontId="1" fillId="0" borderId="0" xfId="0" applyFont="1" applyAlignment="1">
      <alignment horizontal="right"/>
    </xf>
    <xf numFmtId="0" fontId="0" fillId="0" borderId="2" xfId="0" applyBorder="1" applyAlignment="1">
      <alignment horizontal="right"/>
    </xf>
    <xf numFmtId="0" fontId="0" fillId="0" borderId="3" xfId="0" applyBorder="1"/>
    <xf numFmtId="0" fontId="0" fillId="2" borderId="0" xfId="0" applyFill="1"/>
    <xf numFmtId="164" fontId="0" fillId="2" borderId="0" xfId="0" applyNumberFormat="1" applyFill="1"/>
    <xf numFmtId="165" fontId="0" fillId="2" borderId="0" xfId="0" applyNumberFormat="1" applyFill="1"/>
    <xf numFmtId="166" fontId="0" fillId="2" borderId="0" xfId="0" applyNumberFormat="1" applyFill="1"/>
    <xf numFmtId="0" fontId="1" fillId="0" borderId="0" xfId="0" applyFont="1" applyFill="1" applyBorder="1" applyAlignment="1">
      <alignment horizontal="center" wrapText="1"/>
    </xf>
    <xf numFmtId="0" fontId="0" fillId="3" borderId="0" xfId="0" applyFill="1"/>
    <xf numFmtId="164" fontId="0" fillId="3" borderId="0" xfId="0" applyNumberFormat="1" applyFill="1"/>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NumberFormat="1"/>
    <xf numFmtId="0" fontId="0" fillId="0" borderId="0" xfId="0" pivotButton="1"/>
    <xf numFmtId="0" fontId="0" fillId="0" borderId="0" xfId="0" applyAlignment="1">
      <alignment horizontal="left"/>
    </xf>
    <xf numFmtId="0" fontId="0" fillId="3" borderId="0" xfId="0" applyNumberFormat="1" applyFill="1"/>
  </cellXfs>
  <cellStyles count="1">
    <cellStyle name="Normal" xfId="0" builtinId="0"/>
  </cellStyles>
  <dxfs count="2">
    <dxf>
      <fill>
        <patternFill patternType="solid">
          <bgColor rgb="FFFFFF00"/>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utham-ROG" refreshedDate="44242.41085821759" createdVersion="6" refreshedVersion="6" minRefreshableVersion="3" recordCount="36" xr:uid="{F6EC9730-D22C-4B94-BA19-C1E662D40E36}">
  <cacheSource type="worksheet">
    <worksheetSource ref="A5:J41" sheet="Final Model"/>
  </cacheSource>
  <cacheFields count="10">
    <cacheField name="Gets the flu" numFmtId="0">
      <sharedItems containsSemiMixedTypes="0" containsString="0" containsNumber="1" containsInteger="1" minValue="0" maxValue="1" count="2">
        <n v="0"/>
        <n v="1"/>
      </sharedItems>
    </cacheField>
    <cacheField name="Milliliters of vaccine" numFmtId="164">
      <sharedItems containsSemiMixedTypes="0" containsString="0" containsNumber="1" minValue="14.168177382246888" maxValue="26.442826965093943"/>
    </cacheField>
    <cacheField name="Age" numFmtId="0">
      <sharedItems containsSemiMixedTypes="0" containsString="0" containsNumber="1" containsInteger="1" minValue="41" maxValue="59"/>
    </cacheField>
    <cacheField name="Gender" numFmtId="0">
      <sharedItems containsSemiMixedTypes="0" containsString="0" containsNumber="1" containsInteger="1" minValue="1" maxValue="2"/>
    </cacheField>
    <cacheField name="Logit" numFmtId="0">
      <sharedItems containsSemiMixedTypes="0" containsString="0" containsNumber="1" minValue="-4.1086028278148312" maxValue="3.0424322759783857"/>
    </cacheField>
    <cacheField name="Odds" numFmtId="0">
      <sharedItems containsSemiMixedTypes="0" containsString="0" containsNumber="1" minValue="1.6430715034669589E-2" maxValue="20.956152443560104"/>
    </cacheField>
    <cacheField name="Probablity that the person will get the flu" numFmtId="0">
      <sharedItems containsSemiMixedTypes="0" containsString="0" containsNumber="1" minValue="1.6165110707136738E-2" maxValue="0.95445467949949003"/>
    </cacheField>
    <cacheField name="Probability of the actual outcome" numFmtId="0">
      <sharedItems containsSemiMixedTypes="0" containsString="0" containsNumber="1" minValue="0.1116569712314783" maxValue="0.98383488929286322"/>
    </cacheField>
    <cacheField name="Log Likleehood" numFmtId="0">
      <sharedItems containsSemiMixedTypes="0" containsString="0" containsNumber="1" minValue="-2.1923238643874026" maxValue="-1.6297191443194543E-2"/>
    </cacheField>
    <cacheField name="Predicted values"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n v="16.887653303838498"/>
    <n v="50"/>
    <n v="1"/>
    <n v="-3.8824434332615838"/>
    <n v="2.0600427864898713E-2"/>
    <n v="2.0184616136204165E-2"/>
    <n v="0.97981538386379585"/>
    <n v="-2.0391108876431856E-2"/>
    <x v="0"/>
  </r>
  <r>
    <x v="0"/>
    <n v="17.030502315978563"/>
    <n v="50"/>
    <n v="1"/>
    <n v="-3.8020798515248075"/>
    <n v="2.2324292324227144E-2"/>
    <n v="2.1836801191012941E-2"/>
    <n v="0.97816319880898706"/>
    <n v="-2.207875292072127E-2"/>
    <x v="0"/>
  </r>
  <r>
    <x v="0"/>
    <n v="17.503588443485505"/>
    <n v="47"/>
    <n v="1"/>
    <n v="-3.9159895325516456"/>
    <n v="1.9920826583087976E-2"/>
    <n v="1.9531738213275054E-2"/>
    <n v="0.98046826178672497"/>
    <n v="-1.9725003286541636E-2"/>
    <x v="0"/>
  </r>
  <r>
    <x v="0"/>
    <n v="17.405116562100972"/>
    <n v="49"/>
    <n v="1"/>
    <n v="-3.7180161581186524"/>
    <n v="2.428209192555399E-2"/>
    <n v="2.3706449733887216E-2"/>
    <n v="0.97629355026611275"/>
    <n v="-2.3991969075607834E-2"/>
    <x v="0"/>
  </r>
  <r>
    <x v="0"/>
    <n v="18.287152525949935"/>
    <n v="42"/>
    <n v="1"/>
    <n v="-4.1086028278148312"/>
    <n v="1.6430715034669589E-2"/>
    <n v="1.6165110707136738E-2"/>
    <n v="0.98383488929286322"/>
    <n v="-1.6297191443194543E-2"/>
    <x v="0"/>
  </r>
  <r>
    <x v="0"/>
    <n v="18.021051701747979"/>
    <n v="47"/>
    <n v="1"/>
    <n v="-3.6248765578929185"/>
    <n v="2.6652387160129718E-2"/>
    <n v="2.5960478437939555E-2"/>
    <n v="0.97403952156206042"/>
    <n v="-2.630339961038456E-2"/>
    <x v="0"/>
  </r>
  <r>
    <x v="0"/>
    <n v="17.862168616816685"/>
    <n v="49"/>
    <n v="1"/>
    <n v="-3.4608891426297848"/>
    <n v="3.1401828897217855E-2"/>
    <n v="3.0445775853231632E-2"/>
    <n v="0.9695542241467684"/>
    <n v="-3.0918875851316745E-2"/>
    <x v="0"/>
  </r>
  <r>
    <x v="0"/>
    <n v="17.519136635283065"/>
    <n v="55"/>
    <n v="1"/>
    <n v="-2.8937568799097284"/>
    <n v="5.536781116957664E-2"/>
    <n v="5.2463047085183588E-2"/>
    <n v="0.94753695291481643"/>
    <n v="-5.3889342348251955E-2"/>
    <x v="0"/>
  </r>
  <r>
    <x v="0"/>
    <n v="18.036761853876762"/>
    <n v="51"/>
    <n v="1"/>
    <n v="-3.1092955881421394"/>
    <n v="4.4632383850096068E-2"/>
    <n v="4.2725445372082949E-2"/>
    <n v="0.95727455462791711"/>
    <n v="-4.3665037736256331E-2"/>
    <x v="0"/>
  </r>
  <r>
    <x v="0"/>
    <n v="14.168177382246888"/>
    <n v="52"/>
    <n v="2"/>
    <n v="-2.5746798169993417"/>
    <n v="7.6178209862058838E-2"/>
    <n v="7.0785869072579638E-2"/>
    <n v="0.92921413092742033"/>
    <n v="-7.3416070574074455E-2"/>
    <x v="0"/>
  </r>
  <r>
    <x v="0"/>
    <n v="18.158879943620082"/>
    <n v="52"/>
    <n v="1"/>
    <n v="-2.9139090489103263"/>
    <n v="5.426319724754855E-2"/>
    <n v="5.1470256563273704E-2"/>
    <n v="0.94852974343672625"/>
    <n v="-5.2842131704714135E-2"/>
    <x v="0"/>
  </r>
  <r>
    <x v="0"/>
    <n v="18.885919870487136"/>
    <n v="55"/>
    <n v="1"/>
    <n v="-2.1248359430881343"/>
    <n v="0.11945256367800579"/>
    <n v="0.10670623084335049"/>
    <n v="0.89329376915664949"/>
    <n v="-0.11283978338358013"/>
    <x v="0"/>
  </r>
  <r>
    <x v="1"/>
    <n v="15.733847904194725"/>
    <n v="49"/>
    <n v="2"/>
    <n v="-2.0739265474634943"/>
    <n v="0.12569127872401317"/>
    <n v="0.1116569712314783"/>
    <n v="0.1116569712314783"/>
    <n v="-2.1923238643874026"/>
    <x v="0"/>
  </r>
  <r>
    <x v="0"/>
    <n v="20.09398198109114"/>
    <n v="54"/>
    <n v="1"/>
    <n v="-1.5718935743787505"/>
    <n v="0.2076516060806646"/>
    <n v="0.17194661526148344"/>
    <n v="0.82805338473851653"/>
    <n v="-0.18867765235337725"/>
    <x v="0"/>
  </r>
  <r>
    <x v="1"/>
    <n v="19.997615584012525"/>
    <n v="55"/>
    <n v="1"/>
    <n v="-1.4994214022250669"/>
    <n v="0.22325930011905926"/>
    <n v="0.18251183546884092"/>
    <n v="0.18251183546884092"/>
    <n v="-1.7009402561783236"/>
    <x v="0"/>
  </r>
  <r>
    <x v="0"/>
    <n v="20.234239627931611"/>
    <n v="53"/>
    <n v="1"/>
    <n v="-1.6196735349103624"/>
    <n v="0.19796331664726563"/>
    <n v="0.16524989863738454"/>
    <n v="0.83475010136261552"/>
    <n v="-0.1806228787296707"/>
    <x v="0"/>
  </r>
  <r>
    <x v="0"/>
    <n v="18.168273642831107"/>
    <n v="44"/>
    <n v="2"/>
    <n v="-1.337802894151908"/>
    <n v="0.26242160369358108"/>
    <n v="0.20787160400756011"/>
    <n v="0.79212839599243989"/>
    <n v="-0.23303178415504394"/>
    <x v="0"/>
  </r>
  <r>
    <x v="0"/>
    <n v="17.071640240109602"/>
    <n v="54"/>
    <n v="2"/>
    <n v="-0.68788672885758295"/>
    <n v="0.50263715608593551"/>
    <n v="0.33450334570136891"/>
    <n v="0.66549665429863114"/>
    <n v="-0.40722166850952352"/>
    <x v="0"/>
  </r>
  <r>
    <x v="0"/>
    <n v="21.441977817873166"/>
    <n v="53"/>
    <n v="1"/>
    <n v="-0.94022769702925801"/>
    <n v="0.39053890068632907"/>
    <n v="0.2808543511393824"/>
    <n v="0.7191456488606176"/>
    <n v="-0.32969137034250856"/>
    <x v="0"/>
  </r>
  <r>
    <x v="0"/>
    <n v="21.307388782625555"/>
    <n v="56"/>
    <n v="1"/>
    <n v="-0.63588730644475833"/>
    <n v="0.52946548169426799"/>
    <n v="0.34617681015445451"/>
    <n v="0.65382318984554555"/>
    <n v="-0.42491831599473229"/>
    <x v="0"/>
  </r>
  <r>
    <x v="1"/>
    <n v="17.915453565789566"/>
    <n v="57"/>
    <n v="2"/>
    <n v="0.16688041600340142"/>
    <n v="1.181612954859721"/>
    <n v="0.54162355069792822"/>
    <n v="0.54162355069792822"/>
    <n v="-0.61318407476607162"/>
    <x v="1"/>
  </r>
  <r>
    <x v="0"/>
    <n v="19.167244965824199"/>
    <n v="51"/>
    <n v="2"/>
    <n v="0.11099538358384997"/>
    <n v="1.1173897485064708"/>
    <n v="0.52772039219262146"/>
    <n v="0.47227960780737854"/>
    <n v="-0.75018407936751941"/>
    <x v="1"/>
  </r>
  <r>
    <x v="0"/>
    <n v="19.287095610930375"/>
    <n v="53"/>
    <n v="2"/>
    <n v="0.43179200992293687"/>
    <n v="1.5400147740568619"/>
    <n v="0.60630150256849902"/>
    <n v="0.39369849743150098"/>
    <n v="-0.93216989757134872"/>
    <x v="1"/>
  </r>
  <r>
    <x v="1"/>
    <n v="23.539688027893682"/>
    <n v="51"/>
    <n v="1"/>
    <n v="-1.3475387835550467E-2"/>
    <n v="0.98661499874950742"/>
    <n v="0.49663120401816208"/>
    <n v="0.49663120401816208"/>
    <n v="-0.69990757256565039"/>
    <x v="0"/>
  </r>
  <r>
    <x v="1"/>
    <n v="19.49067974727965"/>
    <n v="55"/>
    <n v="2"/>
    <n v="0.79969518020523278"/>
    <n v="2.2248626429460807"/>
    <n v="0.68990927344227981"/>
    <n v="0.68990927344227981"/>
    <n v="-0.37119517780091782"/>
    <x v="1"/>
  </r>
  <r>
    <x v="1"/>
    <n v="23.175115322307192"/>
    <n v="59"/>
    <n v="1"/>
    <n v="0.7949099560351498"/>
    <n v="2.2142416087337762"/>
    <n v="0.68888461984849303"/>
    <n v="0.68888461984849303"/>
    <n v="-0.37268148229849796"/>
    <x v="1"/>
  </r>
  <r>
    <x v="1"/>
    <n v="20.575975926815435"/>
    <n v="47"/>
    <n v="2"/>
    <n v="0.39677235189989446"/>
    <n v="1.4870173748368376"/>
    <n v="0.59791193655588926"/>
    <n v="0.59791193655588926"/>
    <n v="-0.51431179916027359"/>
    <x v="1"/>
  </r>
  <r>
    <x v="1"/>
    <n v="21.298642924739426"/>
    <n v="54"/>
    <n v="2"/>
    <n v="1.6901281461402569"/>
    <n v="5.4201752351654866"/>
    <n v="0.84424101159690168"/>
    <n v="0.84424101159690168"/>
    <n v="-0.1693172663862221"/>
    <x v="1"/>
  </r>
  <r>
    <x v="0"/>
    <n v="21.161138603529775"/>
    <n v="56"/>
    <n v="2"/>
    <n v="1.866142764112297"/>
    <n v="6.4633177148742567"/>
    <n v="0.86601133192989788"/>
    <n v="0.13398866807010212"/>
    <n v="-2.0100000492482146"/>
    <x v="1"/>
  </r>
  <r>
    <x v="1"/>
    <n v="21.833435938442928"/>
    <n v="51"/>
    <n v="2"/>
    <n v="1.6109333456595802"/>
    <n v="5.0074827597166616"/>
    <n v="0.83354092887198494"/>
    <n v="0.83354092887198494"/>
    <n v="-0.18207247317147399"/>
    <x v="1"/>
  </r>
  <r>
    <x v="1"/>
    <n v="21.725732318178594"/>
    <n v="58"/>
    <n v="2"/>
    <n v="2.4371416528654235"/>
    <n v="11.440293633261861"/>
    <n v="0.91961604528961594"/>
    <n v="0.91961604528961594"/>
    <n v="-8.3799038126997571E-2"/>
    <x v="1"/>
  </r>
  <r>
    <x v="1"/>
    <n v="23.547300163461237"/>
    <n v="53"/>
    <n v="2"/>
    <n v="2.8284854951883958"/>
    <n v="16.91981626689217"/>
    <n v="0.94419585641357529"/>
    <n v="0.94419585641357529"/>
    <n v="-5.7421659342220044E-2"/>
    <x v="1"/>
  </r>
  <r>
    <x v="0"/>
    <n v="25.058066133123944"/>
    <n v="46"/>
    <n v="1"/>
    <n v="0.20730085243385732"/>
    <n v="1.2303526707008638"/>
    <n v="0.55164041403113129"/>
    <n v="0.44835958596886871"/>
    <n v="-0.8021597212642555"/>
    <x v="1"/>
  </r>
  <r>
    <x v="1"/>
    <n v="26.442826965093943"/>
    <n v="41"/>
    <n v="2"/>
    <n v="2.9372141466792208"/>
    <n v="18.863222873615449"/>
    <n v="0.94965570258347598"/>
    <n v="0.94965570258347598"/>
    <n v="-5.1655778410129666E-2"/>
    <x v="1"/>
  </r>
  <r>
    <x v="1"/>
    <n v="25.787049583965697"/>
    <n v="48"/>
    <n v="1"/>
    <n v="0.87078164080470488"/>
    <n v="2.3887772897909301"/>
    <n v="0.70490831515761998"/>
    <n v="0.70490831515761998"/>
    <n v="-0.34968753404884334"/>
    <x v="1"/>
  </r>
  <r>
    <x v="1"/>
    <n v="26.179479466522807"/>
    <n v="43"/>
    <n v="2"/>
    <n v="3.0424322759783857"/>
    <n v="20.956152443560104"/>
    <n v="0.95445467949949003"/>
    <n v="0.95445467949949003"/>
    <n v="-4.6615117824163624E-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28AC40-620B-442D-B750-58CADA1945F8}" name="PivotTable4" cacheId="1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O8:R12" firstHeaderRow="1" firstDataRow="2" firstDataCol="1"/>
  <pivotFields count="10">
    <pivotField axis="axisRow" showAll="0">
      <items count="3">
        <item x="0"/>
        <item x="1"/>
        <item t="default"/>
      </items>
    </pivotField>
    <pivotField numFmtId="164" showAll="0"/>
    <pivotField showAll="0"/>
    <pivotField showAll="0"/>
    <pivotField showAll="0"/>
    <pivotField showAll="0"/>
    <pivotField showAll="0"/>
    <pivotField showAll="0"/>
    <pivotField showAll="0"/>
    <pivotField axis="axisCol" dataField="1" showAll="0">
      <items count="3">
        <item x="0"/>
        <item x="1"/>
        <item t="default"/>
      </items>
    </pivotField>
  </pivotFields>
  <rowFields count="1">
    <field x="0"/>
  </rowFields>
  <rowItems count="3">
    <i>
      <x/>
    </i>
    <i>
      <x v="1"/>
    </i>
    <i t="grand">
      <x/>
    </i>
  </rowItems>
  <colFields count="1">
    <field x="9"/>
  </colFields>
  <colItems count="3">
    <i>
      <x/>
    </i>
    <i>
      <x v="1"/>
    </i>
    <i t="grand">
      <x/>
    </i>
  </colItems>
  <dataFields count="1">
    <dataField name="Confusion matrix" fld="9" subtotal="count" baseField="0" baseItem="0"/>
  </dataFields>
  <formats count="2">
    <format dxfId="1">
      <pivotArea collapsedLevelsAreSubtotals="1" fieldPosition="0">
        <references count="2">
          <reference field="0" count="1">
            <x v="0"/>
          </reference>
          <reference field="9" count="1" selected="0">
            <x v="0"/>
          </reference>
        </references>
      </pivotArea>
    </format>
    <format dxfId="0">
      <pivotArea collapsedLevelsAreSubtotals="1" fieldPosition="0">
        <references count="2">
          <reference field="0" count="1">
            <x v="1"/>
          </reference>
          <reference field="9"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3"/>
  <sheetViews>
    <sheetView workbookViewId="0">
      <selection activeCell="H21" sqref="H21"/>
    </sheetView>
  </sheetViews>
  <sheetFormatPr defaultRowHeight="15" x14ac:dyDescent="0.25"/>
  <cols>
    <col min="1" max="1" width="9.28515625" customWidth="1"/>
    <col min="2" max="3" width="8.28515625" bestFit="1" customWidth="1"/>
    <col min="4" max="4" width="7.28515625" customWidth="1"/>
    <col min="5" max="5" width="7.5703125" bestFit="1" customWidth="1"/>
    <col min="6" max="6" width="8.5703125" bestFit="1" customWidth="1"/>
    <col min="7" max="7" width="10.7109375" customWidth="1"/>
    <col min="8" max="8" width="10.42578125" customWidth="1"/>
    <col min="9" max="9" width="10.28515625" bestFit="1" customWidth="1"/>
    <col min="12" max="12" width="10.5703125" bestFit="1" customWidth="1"/>
  </cols>
  <sheetData>
    <row r="1" spans="1:4" ht="15.75" thickBot="1" x14ac:dyDescent="0.3">
      <c r="A1" s="1"/>
      <c r="B1" s="22" t="s">
        <v>0</v>
      </c>
      <c r="C1" s="23"/>
      <c r="D1" s="24"/>
    </row>
    <row r="2" spans="1:4" ht="30.75" thickBot="1" x14ac:dyDescent="0.3">
      <c r="A2" s="2" t="s">
        <v>1</v>
      </c>
      <c r="B2" s="2" t="s">
        <v>2</v>
      </c>
      <c r="C2" s="3" t="s">
        <v>3</v>
      </c>
      <c r="D2" s="4" t="s">
        <v>38</v>
      </c>
    </row>
    <row r="3" spans="1:4" ht="15.75" thickBot="1" x14ac:dyDescent="0.3">
      <c r="A3" s="5">
        <v>1</v>
      </c>
      <c r="B3" s="5">
        <v>0</v>
      </c>
      <c r="C3" s="5">
        <v>0</v>
      </c>
      <c r="D3" s="6">
        <v>0</v>
      </c>
    </row>
    <row r="5" spans="1:4" ht="49.5" customHeight="1" thickBot="1" x14ac:dyDescent="0.3">
      <c r="A5" s="7" t="s">
        <v>4</v>
      </c>
      <c r="B5" s="7" t="s">
        <v>5</v>
      </c>
      <c r="C5" s="7" t="s">
        <v>3</v>
      </c>
      <c r="D5" s="7" t="s">
        <v>38</v>
      </c>
    </row>
    <row r="6" spans="1:4" x14ac:dyDescent="0.25">
      <c r="A6">
        <v>0</v>
      </c>
      <c r="B6" s="8">
        <v>16.887653303838498</v>
      </c>
      <c r="C6">
        <v>50</v>
      </c>
      <c r="D6">
        <v>1</v>
      </c>
    </row>
    <row r="7" spans="1:4" x14ac:dyDescent="0.25">
      <c r="A7">
        <v>0</v>
      </c>
      <c r="B7" s="8">
        <v>17.030502315978563</v>
      </c>
      <c r="C7">
        <v>50</v>
      </c>
      <c r="D7">
        <v>1</v>
      </c>
    </row>
    <row r="8" spans="1:4" x14ac:dyDescent="0.25">
      <c r="A8">
        <v>0</v>
      </c>
      <c r="B8" s="8">
        <v>17.503588443485505</v>
      </c>
      <c r="C8">
        <v>47</v>
      </c>
      <c r="D8">
        <v>1</v>
      </c>
    </row>
    <row r="9" spans="1:4" x14ac:dyDescent="0.25">
      <c r="A9">
        <v>0</v>
      </c>
      <c r="B9" s="8">
        <v>17.405116562100972</v>
      </c>
      <c r="C9">
        <v>49</v>
      </c>
      <c r="D9">
        <v>1</v>
      </c>
    </row>
    <row r="10" spans="1:4" x14ac:dyDescent="0.25">
      <c r="A10">
        <v>0</v>
      </c>
      <c r="B10" s="8">
        <v>18.287152525949935</v>
      </c>
      <c r="C10">
        <v>42</v>
      </c>
      <c r="D10">
        <v>1</v>
      </c>
    </row>
    <row r="11" spans="1:4" x14ac:dyDescent="0.25">
      <c r="A11">
        <v>0</v>
      </c>
      <c r="B11" s="8">
        <v>18.021051701747979</v>
      </c>
      <c r="C11">
        <v>47</v>
      </c>
      <c r="D11">
        <v>1</v>
      </c>
    </row>
    <row r="12" spans="1:4" x14ac:dyDescent="0.25">
      <c r="A12">
        <v>0</v>
      </c>
      <c r="B12" s="8">
        <v>17.862168616816685</v>
      </c>
      <c r="C12">
        <v>49</v>
      </c>
      <c r="D12">
        <v>1</v>
      </c>
    </row>
    <row r="13" spans="1:4" x14ac:dyDescent="0.25">
      <c r="A13">
        <v>0</v>
      </c>
      <c r="B13" s="8">
        <v>17.519136635283065</v>
      </c>
      <c r="C13">
        <v>55</v>
      </c>
      <c r="D13">
        <v>1</v>
      </c>
    </row>
    <row r="14" spans="1:4" x14ac:dyDescent="0.25">
      <c r="A14">
        <v>0</v>
      </c>
      <c r="B14" s="8">
        <v>18.036761853876762</v>
      </c>
      <c r="C14">
        <v>51</v>
      </c>
      <c r="D14">
        <v>1</v>
      </c>
    </row>
    <row r="15" spans="1:4" x14ac:dyDescent="0.25">
      <c r="A15">
        <v>0</v>
      </c>
      <c r="B15" s="8">
        <v>14.168177382246888</v>
      </c>
      <c r="C15">
        <v>52</v>
      </c>
      <c r="D15">
        <v>2</v>
      </c>
    </row>
    <row r="16" spans="1:4" x14ac:dyDescent="0.25">
      <c r="A16">
        <v>0</v>
      </c>
      <c r="B16" s="8">
        <v>18.158879943620082</v>
      </c>
      <c r="C16">
        <v>52</v>
      </c>
      <c r="D16">
        <v>1</v>
      </c>
    </row>
    <row r="17" spans="1:4" x14ac:dyDescent="0.25">
      <c r="A17">
        <v>0</v>
      </c>
      <c r="B17" s="8">
        <v>18.885919870487136</v>
      </c>
      <c r="C17">
        <v>55</v>
      </c>
      <c r="D17">
        <v>1</v>
      </c>
    </row>
    <row r="18" spans="1:4" x14ac:dyDescent="0.25">
      <c r="A18">
        <v>1</v>
      </c>
      <c r="B18" s="8">
        <v>15.733847904194725</v>
      </c>
      <c r="C18">
        <v>49</v>
      </c>
      <c r="D18">
        <v>2</v>
      </c>
    </row>
    <row r="19" spans="1:4" x14ac:dyDescent="0.25">
      <c r="A19">
        <v>0</v>
      </c>
      <c r="B19" s="8">
        <v>20.09398198109114</v>
      </c>
      <c r="C19">
        <v>54</v>
      </c>
      <c r="D19">
        <v>1</v>
      </c>
    </row>
    <row r="20" spans="1:4" x14ac:dyDescent="0.25">
      <c r="A20">
        <v>1</v>
      </c>
      <c r="B20" s="8">
        <v>19.997615584012525</v>
      </c>
      <c r="C20">
        <v>55</v>
      </c>
      <c r="D20">
        <v>1</v>
      </c>
    </row>
    <row r="21" spans="1:4" x14ac:dyDescent="0.25">
      <c r="A21">
        <v>0</v>
      </c>
      <c r="B21" s="8">
        <v>20.234239627931611</v>
      </c>
      <c r="C21">
        <v>53</v>
      </c>
      <c r="D21">
        <v>1</v>
      </c>
    </row>
    <row r="22" spans="1:4" x14ac:dyDescent="0.25">
      <c r="A22">
        <v>0</v>
      </c>
      <c r="B22" s="8">
        <v>18.168273642831107</v>
      </c>
      <c r="C22">
        <v>44</v>
      </c>
      <c r="D22">
        <v>2</v>
      </c>
    </row>
    <row r="23" spans="1:4" x14ac:dyDescent="0.25">
      <c r="A23">
        <v>0</v>
      </c>
      <c r="B23" s="8">
        <v>17.071640240109602</v>
      </c>
      <c r="C23">
        <v>54</v>
      </c>
      <c r="D23">
        <v>2</v>
      </c>
    </row>
    <row r="24" spans="1:4" x14ac:dyDescent="0.25">
      <c r="A24">
        <v>0</v>
      </c>
      <c r="B24" s="8">
        <v>21.441977817873166</v>
      </c>
      <c r="C24">
        <v>53</v>
      </c>
      <c r="D24">
        <v>1</v>
      </c>
    </row>
    <row r="25" spans="1:4" x14ac:dyDescent="0.25">
      <c r="A25">
        <v>0</v>
      </c>
      <c r="B25" s="8">
        <v>21.307388782625555</v>
      </c>
      <c r="C25">
        <v>56</v>
      </c>
      <c r="D25">
        <v>1</v>
      </c>
    </row>
    <row r="26" spans="1:4" x14ac:dyDescent="0.25">
      <c r="A26">
        <v>1</v>
      </c>
      <c r="B26" s="8">
        <v>17.915453565789566</v>
      </c>
      <c r="C26">
        <v>57</v>
      </c>
      <c r="D26">
        <v>2</v>
      </c>
    </row>
    <row r="27" spans="1:4" x14ac:dyDescent="0.25">
      <c r="A27">
        <v>0</v>
      </c>
      <c r="B27" s="8">
        <v>19.167244965824199</v>
      </c>
      <c r="C27">
        <v>51</v>
      </c>
      <c r="D27">
        <v>2</v>
      </c>
    </row>
    <row r="28" spans="1:4" x14ac:dyDescent="0.25">
      <c r="A28">
        <v>0</v>
      </c>
      <c r="B28" s="8">
        <v>19.287095610930375</v>
      </c>
      <c r="C28">
        <v>53</v>
      </c>
      <c r="D28">
        <v>2</v>
      </c>
    </row>
    <row r="29" spans="1:4" x14ac:dyDescent="0.25">
      <c r="A29">
        <v>1</v>
      </c>
      <c r="B29" s="8">
        <v>23.539688027893682</v>
      </c>
      <c r="C29">
        <v>51</v>
      </c>
      <c r="D29">
        <v>1</v>
      </c>
    </row>
    <row r="30" spans="1:4" x14ac:dyDescent="0.25">
      <c r="A30">
        <v>1</v>
      </c>
      <c r="B30" s="8">
        <v>19.49067974727965</v>
      </c>
      <c r="C30">
        <v>55</v>
      </c>
      <c r="D30">
        <v>2</v>
      </c>
    </row>
    <row r="31" spans="1:4" x14ac:dyDescent="0.25">
      <c r="A31">
        <v>1</v>
      </c>
      <c r="B31" s="8">
        <v>23.175115322307192</v>
      </c>
      <c r="C31">
        <v>59</v>
      </c>
      <c r="D31">
        <v>1</v>
      </c>
    </row>
    <row r="32" spans="1:4" x14ac:dyDescent="0.25">
      <c r="A32">
        <v>1</v>
      </c>
      <c r="B32" s="8">
        <v>20.575975926815435</v>
      </c>
      <c r="C32">
        <v>47</v>
      </c>
      <c r="D32">
        <v>2</v>
      </c>
    </row>
    <row r="33" spans="1:8" x14ac:dyDescent="0.25">
      <c r="A33">
        <v>1</v>
      </c>
      <c r="B33" s="8">
        <v>21.298642924739426</v>
      </c>
      <c r="C33">
        <v>54</v>
      </c>
      <c r="D33">
        <v>2</v>
      </c>
    </row>
    <row r="34" spans="1:8" x14ac:dyDescent="0.25">
      <c r="A34">
        <v>0</v>
      </c>
      <c r="B34" s="8">
        <v>21.161138603529775</v>
      </c>
      <c r="C34">
        <v>56</v>
      </c>
      <c r="D34">
        <v>2</v>
      </c>
    </row>
    <row r="35" spans="1:8" x14ac:dyDescent="0.25">
      <c r="A35">
        <v>1</v>
      </c>
      <c r="B35" s="8">
        <v>21.833435938442928</v>
      </c>
      <c r="C35">
        <v>51</v>
      </c>
      <c r="D35">
        <v>2</v>
      </c>
    </row>
    <row r="36" spans="1:8" x14ac:dyDescent="0.25">
      <c r="A36">
        <v>1</v>
      </c>
      <c r="B36" s="8">
        <v>21.725732318178594</v>
      </c>
      <c r="C36">
        <v>58</v>
      </c>
      <c r="D36">
        <v>2</v>
      </c>
    </row>
    <row r="37" spans="1:8" x14ac:dyDescent="0.25">
      <c r="A37">
        <v>1</v>
      </c>
      <c r="B37" s="8">
        <v>23.547300163461237</v>
      </c>
      <c r="C37">
        <v>53</v>
      </c>
      <c r="D37">
        <v>2</v>
      </c>
    </row>
    <row r="38" spans="1:8" x14ac:dyDescent="0.25">
      <c r="A38">
        <v>0</v>
      </c>
      <c r="B38" s="8">
        <v>25.058066133123944</v>
      </c>
      <c r="C38">
        <f>C34-10</f>
        <v>46</v>
      </c>
      <c r="D38">
        <v>1</v>
      </c>
    </row>
    <row r="39" spans="1:8" x14ac:dyDescent="0.25">
      <c r="A39">
        <v>1</v>
      </c>
      <c r="B39" s="8">
        <v>26.442826965093943</v>
      </c>
      <c r="C39">
        <f t="shared" ref="C39:C41" si="0">C35-10</f>
        <v>41</v>
      </c>
      <c r="D39">
        <v>2</v>
      </c>
    </row>
    <row r="40" spans="1:8" x14ac:dyDescent="0.25">
      <c r="A40">
        <v>1</v>
      </c>
      <c r="B40" s="8">
        <v>25.787049583965697</v>
      </c>
      <c r="C40">
        <f t="shared" si="0"/>
        <v>48</v>
      </c>
      <c r="D40">
        <v>1</v>
      </c>
    </row>
    <row r="41" spans="1:8" x14ac:dyDescent="0.25">
      <c r="A41">
        <v>1</v>
      </c>
      <c r="B41" s="8">
        <v>26.179479466522807</v>
      </c>
      <c r="C41">
        <f t="shared" si="0"/>
        <v>43</v>
      </c>
      <c r="D41">
        <v>2</v>
      </c>
    </row>
    <row r="42" spans="1:8" x14ac:dyDescent="0.25">
      <c r="H42" s="10"/>
    </row>
    <row r="43" spans="1:8" x14ac:dyDescent="0.25">
      <c r="H43" s="10"/>
    </row>
  </sheetData>
  <mergeCells count="1">
    <mergeCell ref="B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3"/>
  <sheetViews>
    <sheetView workbookViewId="0">
      <selection activeCell="D3" sqref="D3"/>
    </sheetView>
  </sheetViews>
  <sheetFormatPr defaultRowHeight="15" x14ac:dyDescent="0.25"/>
  <cols>
    <col min="1" max="1" width="9.28515625" customWidth="1"/>
    <col min="2" max="3" width="8.28515625" bestFit="1" customWidth="1"/>
    <col min="4" max="4" width="7.28515625" customWidth="1"/>
    <col min="5" max="5" width="7.5703125" bestFit="1" customWidth="1"/>
    <col min="6" max="6" width="8.5703125" bestFit="1" customWidth="1"/>
    <col min="7" max="7" width="10.7109375" customWidth="1"/>
    <col min="8" max="8" width="10.42578125" customWidth="1"/>
    <col min="9" max="9" width="10.28515625" bestFit="1" customWidth="1"/>
    <col min="12" max="12" width="10.5703125" bestFit="1" customWidth="1"/>
  </cols>
  <sheetData>
    <row r="1" spans="1:5" ht="15.75" thickBot="1" x14ac:dyDescent="0.3">
      <c r="A1" s="1"/>
      <c r="B1" s="22" t="s">
        <v>0</v>
      </c>
      <c r="C1" s="23"/>
      <c r="D1" s="24"/>
    </row>
    <row r="2" spans="1:5" ht="30.75" thickBot="1" x14ac:dyDescent="0.3">
      <c r="A2" s="2" t="s">
        <v>1</v>
      </c>
      <c r="B2" s="2" t="s">
        <v>2</v>
      </c>
      <c r="C2" s="3" t="s">
        <v>3</v>
      </c>
      <c r="D2" s="4" t="s">
        <v>38</v>
      </c>
    </row>
    <row r="3" spans="1:5" ht="15.75" thickBot="1" x14ac:dyDescent="0.3">
      <c r="A3" s="5">
        <v>1</v>
      </c>
      <c r="B3" s="5">
        <v>0</v>
      </c>
      <c r="C3" s="5">
        <v>0</v>
      </c>
      <c r="D3" s="6">
        <v>0</v>
      </c>
    </row>
    <row r="5" spans="1:5" ht="49.5" customHeight="1" thickBot="1" x14ac:dyDescent="0.3">
      <c r="A5" s="7" t="s">
        <v>4</v>
      </c>
      <c r="B5" s="7" t="s">
        <v>5</v>
      </c>
      <c r="C5" s="7" t="s">
        <v>3</v>
      </c>
      <c r="D5" s="7" t="s">
        <v>38</v>
      </c>
      <c r="E5" s="7" t="s">
        <v>6</v>
      </c>
    </row>
    <row r="6" spans="1:5" x14ac:dyDescent="0.25">
      <c r="A6">
        <v>0</v>
      </c>
      <c r="B6" s="8">
        <v>16.887653303838498</v>
      </c>
      <c r="C6">
        <v>50</v>
      </c>
      <c r="D6">
        <v>1</v>
      </c>
      <c r="E6">
        <f t="shared" ref="E6" si="0">Intercept+Dosage_Coeff*B6+Age_Coeff*C6+Sex_Coeff*D6</f>
        <v>1</v>
      </c>
    </row>
    <row r="7" spans="1:5" x14ac:dyDescent="0.25">
      <c r="A7">
        <v>0</v>
      </c>
      <c r="B7" s="8">
        <v>17.030502315978563</v>
      </c>
      <c r="C7">
        <v>50</v>
      </c>
      <c r="D7">
        <v>1</v>
      </c>
      <c r="E7">
        <f t="shared" ref="E7:E16" si="1">Intercept+Dosage_Coeff*B7+Age_Coeff*C7+Sex_Coeff*D7</f>
        <v>1</v>
      </c>
    </row>
    <row r="8" spans="1:5" x14ac:dyDescent="0.25">
      <c r="A8">
        <v>0</v>
      </c>
      <c r="B8" s="8">
        <v>17.503588443485505</v>
      </c>
      <c r="C8">
        <v>47</v>
      </c>
      <c r="D8">
        <v>1</v>
      </c>
      <c r="E8">
        <f t="shared" si="1"/>
        <v>1</v>
      </c>
    </row>
    <row r="9" spans="1:5" x14ac:dyDescent="0.25">
      <c r="A9">
        <v>0</v>
      </c>
      <c r="B9" s="8">
        <v>17.405116562100972</v>
      </c>
      <c r="C9">
        <v>49</v>
      </c>
      <c r="D9">
        <v>1</v>
      </c>
      <c r="E9">
        <f t="shared" si="1"/>
        <v>1</v>
      </c>
    </row>
    <row r="10" spans="1:5" x14ac:dyDescent="0.25">
      <c r="A10">
        <v>0</v>
      </c>
      <c r="B10" s="8">
        <v>18.287152525949935</v>
      </c>
      <c r="C10">
        <v>42</v>
      </c>
      <c r="D10">
        <v>1</v>
      </c>
      <c r="E10">
        <f t="shared" si="1"/>
        <v>1</v>
      </c>
    </row>
    <row r="11" spans="1:5" x14ac:dyDescent="0.25">
      <c r="A11">
        <v>0</v>
      </c>
      <c r="B11" s="8">
        <v>18.021051701747979</v>
      </c>
      <c r="C11">
        <v>47</v>
      </c>
      <c r="D11">
        <v>1</v>
      </c>
      <c r="E11">
        <f t="shared" si="1"/>
        <v>1</v>
      </c>
    </row>
    <row r="12" spans="1:5" x14ac:dyDescent="0.25">
      <c r="A12">
        <v>0</v>
      </c>
      <c r="B12" s="8">
        <v>17.862168616816685</v>
      </c>
      <c r="C12">
        <v>49</v>
      </c>
      <c r="D12">
        <v>1</v>
      </c>
      <c r="E12">
        <f t="shared" si="1"/>
        <v>1</v>
      </c>
    </row>
    <row r="13" spans="1:5" x14ac:dyDescent="0.25">
      <c r="A13">
        <v>0</v>
      </c>
      <c r="B13" s="8">
        <v>17.519136635283065</v>
      </c>
      <c r="C13">
        <v>55</v>
      </c>
      <c r="D13">
        <v>1</v>
      </c>
      <c r="E13">
        <f t="shared" si="1"/>
        <v>1</v>
      </c>
    </row>
    <row r="14" spans="1:5" x14ac:dyDescent="0.25">
      <c r="A14">
        <v>0</v>
      </c>
      <c r="B14" s="8">
        <v>18.036761853876762</v>
      </c>
      <c r="C14">
        <v>51</v>
      </c>
      <c r="D14">
        <v>1</v>
      </c>
      <c r="E14">
        <f t="shared" si="1"/>
        <v>1</v>
      </c>
    </row>
    <row r="15" spans="1:5" x14ac:dyDescent="0.25">
      <c r="A15">
        <v>0</v>
      </c>
      <c r="B15" s="8">
        <v>14.168177382246888</v>
      </c>
      <c r="C15">
        <v>52</v>
      </c>
      <c r="D15">
        <v>2</v>
      </c>
      <c r="E15">
        <f t="shared" si="1"/>
        <v>1</v>
      </c>
    </row>
    <row r="16" spans="1:5" x14ac:dyDescent="0.25">
      <c r="A16">
        <v>0</v>
      </c>
      <c r="B16" s="8">
        <v>18.158879943620082</v>
      </c>
      <c r="C16">
        <v>52</v>
      </c>
      <c r="D16">
        <v>1</v>
      </c>
      <c r="E16">
        <f t="shared" si="1"/>
        <v>1</v>
      </c>
    </row>
    <row r="17" spans="1:5" x14ac:dyDescent="0.25">
      <c r="A17">
        <v>0</v>
      </c>
      <c r="B17" s="8">
        <v>18.885919870487136</v>
      </c>
      <c r="C17">
        <v>55</v>
      </c>
      <c r="D17">
        <v>1</v>
      </c>
      <c r="E17">
        <f t="shared" ref="E17:E41" si="2">Intercept+Dosage_Coeff*B17+Age_Coeff*C17+Sex_Coeff*D17</f>
        <v>1</v>
      </c>
    </row>
    <row r="18" spans="1:5" x14ac:dyDescent="0.25">
      <c r="A18">
        <v>1</v>
      </c>
      <c r="B18" s="8">
        <v>15.733847904194725</v>
      </c>
      <c r="C18">
        <v>49</v>
      </c>
      <c r="D18">
        <v>2</v>
      </c>
      <c r="E18">
        <f t="shared" si="2"/>
        <v>1</v>
      </c>
    </row>
    <row r="19" spans="1:5" x14ac:dyDescent="0.25">
      <c r="A19">
        <v>0</v>
      </c>
      <c r="B19" s="8">
        <v>20.09398198109114</v>
      </c>
      <c r="C19">
        <v>54</v>
      </c>
      <c r="D19">
        <v>1</v>
      </c>
      <c r="E19">
        <f t="shared" si="2"/>
        <v>1</v>
      </c>
    </row>
    <row r="20" spans="1:5" x14ac:dyDescent="0.25">
      <c r="A20">
        <v>1</v>
      </c>
      <c r="B20" s="8">
        <v>19.997615584012525</v>
      </c>
      <c r="C20">
        <v>55</v>
      </c>
      <c r="D20">
        <v>1</v>
      </c>
      <c r="E20">
        <f t="shared" si="2"/>
        <v>1</v>
      </c>
    </row>
    <row r="21" spans="1:5" x14ac:dyDescent="0.25">
      <c r="A21">
        <v>0</v>
      </c>
      <c r="B21" s="8">
        <v>20.234239627931611</v>
      </c>
      <c r="C21">
        <v>53</v>
      </c>
      <c r="D21">
        <v>1</v>
      </c>
      <c r="E21">
        <f t="shared" si="2"/>
        <v>1</v>
      </c>
    </row>
    <row r="22" spans="1:5" x14ac:dyDescent="0.25">
      <c r="A22">
        <v>0</v>
      </c>
      <c r="B22" s="8">
        <v>18.168273642831107</v>
      </c>
      <c r="C22">
        <v>44</v>
      </c>
      <c r="D22">
        <v>2</v>
      </c>
      <c r="E22">
        <f t="shared" si="2"/>
        <v>1</v>
      </c>
    </row>
    <row r="23" spans="1:5" x14ac:dyDescent="0.25">
      <c r="A23">
        <v>0</v>
      </c>
      <c r="B23" s="8">
        <v>17.071640240109602</v>
      </c>
      <c r="C23">
        <v>54</v>
      </c>
      <c r="D23">
        <v>2</v>
      </c>
      <c r="E23">
        <f t="shared" si="2"/>
        <v>1</v>
      </c>
    </row>
    <row r="24" spans="1:5" x14ac:dyDescent="0.25">
      <c r="A24">
        <v>0</v>
      </c>
      <c r="B24" s="8">
        <v>21.441977817873166</v>
      </c>
      <c r="C24">
        <v>53</v>
      </c>
      <c r="D24">
        <v>1</v>
      </c>
      <c r="E24">
        <f t="shared" si="2"/>
        <v>1</v>
      </c>
    </row>
    <row r="25" spans="1:5" x14ac:dyDescent="0.25">
      <c r="A25">
        <v>0</v>
      </c>
      <c r="B25" s="8">
        <v>21.307388782625555</v>
      </c>
      <c r="C25">
        <v>56</v>
      </c>
      <c r="D25">
        <v>1</v>
      </c>
      <c r="E25">
        <f t="shared" si="2"/>
        <v>1</v>
      </c>
    </row>
    <row r="26" spans="1:5" x14ac:dyDescent="0.25">
      <c r="A26">
        <v>1</v>
      </c>
      <c r="B26" s="8">
        <v>17.915453565789566</v>
      </c>
      <c r="C26">
        <v>57</v>
      </c>
      <c r="D26">
        <v>2</v>
      </c>
      <c r="E26">
        <f t="shared" si="2"/>
        <v>1</v>
      </c>
    </row>
    <row r="27" spans="1:5" x14ac:dyDescent="0.25">
      <c r="A27">
        <v>0</v>
      </c>
      <c r="B27" s="8">
        <v>19.167244965824199</v>
      </c>
      <c r="C27">
        <v>51</v>
      </c>
      <c r="D27">
        <v>2</v>
      </c>
      <c r="E27">
        <f t="shared" si="2"/>
        <v>1</v>
      </c>
    </row>
    <row r="28" spans="1:5" x14ac:dyDescent="0.25">
      <c r="A28">
        <v>0</v>
      </c>
      <c r="B28" s="8">
        <v>19.287095610930375</v>
      </c>
      <c r="C28">
        <v>53</v>
      </c>
      <c r="D28">
        <v>2</v>
      </c>
      <c r="E28">
        <f t="shared" si="2"/>
        <v>1</v>
      </c>
    </row>
    <row r="29" spans="1:5" x14ac:dyDescent="0.25">
      <c r="A29">
        <v>1</v>
      </c>
      <c r="B29" s="8">
        <v>23.539688027893682</v>
      </c>
      <c r="C29">
        <v>51</v>
      </c>
      <c r="D29">
        <v>1</v>
      </c>
      <c r="E29">
        <f t="shared" si="2"/>
        <v>1</v>
      </c>
    </row>
    <row r="30" spans="1:5" x14ac:dyDescent="0.25">
      <c r="A30">
        <v>1</v>
      </c>
      <c r="B30" s="8">
        <v>19.49067974727965</v>
      </c>
      <c r="C30">
        <v>55</v>
      </c>
      <c r="D30">
        <v>2</v>
      </c>
      <c r="E30">
        <f t="shared" si="2"/>
        <v>1</v>
      </c>
    </row>
    <row r="31" spans="1:5" x14ac:dyDescent="0.25">
      <c r="A31">
        <v>1</v>
      </c>
      <c r="B31" s="8">
        <v>23.175115322307192</v>
      </c>
      <c r="C31">
        <v>59</v>
      </c>
      <c r="D31">
        <v>1</v>
      </c>
      <c r="E31">
        <f t="shared" si="2"/>
        <v>1</v>
      </c>
    </row>
    <row r="32" spans="1:5" x14ac:dyDescent="0.25">
      <c r="A32">
        <v>1</v>
      </c>
      <c r="B32" s="8">
        <v>20.575975926815435</v>
      </c>
      <c r="C32">
        <v>47</v>
      </c>
      <c r="D32">
        <v>2</v>
      </c>
      <c r="E32">
        <f t="shared" si="2"/>
        <v>1</v>
      </c>
    </row>
    <row r="33" spans="1:8" x14ac:dyDescent="0.25">
      <c r="A33">
        <v>1</v>
      </c>
      <c r="B33" s="8">
        <v>21.298642924739426</v>
      </c>
      <c r="C33">
        <v>54</v>
      </c>
      <c r="D33">
        <v>2</v>
      </c>
      <c r="E33">
        <f t="shared" si="2"/>
        <v>1</v>
      </c>
    </row>
    <row r="34" spans="1:8" x14ac:dyDescent="0.25">
      <c r="A34">
        <v>0</v>
      </c>
      <c r="B34" s="8">
        <v>21.161138603529775</v>
      </c>
      <c r="C34">
        <v>56</v>
      </c>
      <c r="D34">
        <v>2</v>
      </c>
      <c r="E34">
        <f t="shared" si="2"/>
        <v>1</v>
      </c>
    </row>
    <row r="35" spans="1:8" x14ac:dyDescent="0.25">
      <c r="A35">
        <v>1</v>
      </c>
      <c r="B35" s="8">
        <v>21.833435938442928</v>
      </c>
      <c r="C35">
        <v>51</v>
      </c>
      <c r="D35">
        <v>2</v>
      </c>
      <c r="E35">
        <f t="shared" si="2"/>
        <v>1</v>
      </c>
    </row>
    <row r="36" spans="1:8" x14ac:dyDescent="0.25">
      <c r="A36">
        <v>1</v>
      </c>
      <c r="B36" s="8">
        <v>21.725732318178594</v>
      </c>
      <c r="C36">
        <v>58</v>
      </c>
      <c r="D36">
        <v>2</v>
      </c>
      <c r="E36">
        <f t="shared" si="2"/>
        <v>1</v>
      </c>
    </row>
    <row r="37" spans="1:8" x14ac:dyDescent="0.25">
      <c r="A37">
        <v>1</v>
      </c>
      <c r="B37" s="8">
        <v>23.547300163461237</v>
      </c>
      <c r="C37">
        <v>53</v>
      </c>
      <c r="D37">
        <v>2</v>
      </c>
      <c r="E37">
        <f t="shared" si="2"/>
        <v>1</v>
      </c>
    </row>
    <row r="38" spans="1:8" x14ac:dyDescent="0.25">
      <c r="A38">
        <v>0</v>
      </c>
      <c r="B38" s="8">
        <v>25.058066133123944</v>
      </c>
      <c r="C38">
        <f>C34-10</f>
        <v>46</v>
      </c>
      <c r="D38">
        <v>1</v>
      </c>
      <c r="E38">
        <f t="shared" si="2"/>
        <v>1</v>
      </c>
    </row>
    <row r="39" spans="1:8" x14ac:dyDescent="0.25">
      <c r="A39">
        <v>1</v>
      </c>
      <c r="B39" s="8">
        <v>26.442826965093943</v>
      </c>
      <c r="C39">
        <f t="shared" ref="C39:C41" si="3">C35-10</f>
        <v>41</v>
      </c>
      <c r="D39">
        <v>2</v>
      </c>
      <c r="E39">
        <f t="shared" si="2"/>
        <v>1</v>
      </c>
    </row>
    <row r="40" spans="1:8" x14ac:dyDescent="0.25">
      <c r="A40">
        <v>1</v>
      </c>
      <c r="B40" s="8">
        <v>25.787049583965697</v>
      </c>
      <c r="C40">
        <f t="shared" si="3"/>
        <v>48</v>
      </c>
      <c r="D40">
        <v>1</v>
      </c>
      <c r="E40">
        <f t="shared" si="2"/>
        <v>1</v>
      </c>
    </row>
    <row r="41" spans="1:8" x14ac:dyDescent="0.25">
      <c r="A41">
        <v>1</v>
      </c>
      <c r="B41" s="8">
        <v>26.179479466522807</v>
      </c>
      <c r="C41">
        <f t="shared" si="3"/>
        <v>43</v>
      </c>
      <c r="D41">
        <v>2</v>
      </c>
      <c r="E41">
        <f t="shared" si="2"/>
        <v>1</v>
      </c>
    </row>
    <row r="42" spans="1:8" x14ac:dyDescent="0.25">
      <c r="H42" s="10"/>
    </row>
    <row r="43" spans="1:8" x14ac:dyDescent="0.25">
      <c r="H43" s="10"/>
    </row>
  </sheetData>
  <mergeCells count="1">
    <mergeCell ref="B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3"/>
  <sheetViews>
    <sheetView workbookViewId="0">
      <selection activeCell="D6" sqref="D6"/>
    </sheetView>
  </sheetViews>
  <sheetFormatPr defaultRowHeight="15" x14ac:dyDescent="0.25"/>
  <cols>
    <col min="1" max="1" width="9.28515625" customWidth="1"/>
    <col min="2" max="3" width="8.28515625" bestFit="1" customWidth="1"/>
    <col min="4" max="4" width="7.28515625" customWidth="1"/>
    <col min="5" max="5" width="7.5703125" bestFit="1" customWidth="1"/>
    <col min="6" max="6" width="8.5703125" bestFit="1" customWidth="1"/>
    <col min="7" max="7" width="10.7109375" customWidth="1"/>
    <col min="8" max="8" width="10.42578125" customWidth="1"/>
    <col min="9" max="9" width="10.28515625" bestFit="1" customWidth="1"/>
    <col min="12" max="12" width="10.5703125" bestFit="1" customWidth="1"/>
  </cols>
  <sheetData>
    <row r="1" spans="1:6" ht="15.75" thickBot="1" x14ac:dyDescent="0.3">
      <c r="A1" s="1"/>
      <c r="B1" s="22" t="s">
        <v>0</v>
      </c>
      <c r="C1" s="23"/>
      <c r="D1" s="24"/>
    </row>
    <row r="2" spans="1:6" ht="30.75" thickBot="1" x14ac:dyDescent="0.3">
      <c r="A2" s="2" t="s">
        <v>1</v>
      </c>
      <c r="B2" s="2" t="s">
        <v>2</v>
      </c>
      <c r="C2" s="3" t="s">
        <v>3</v>
      </c>
      <c r="D2" s="4" t="s">
        <v>38</v>
      </c>
    </row>
    <row r="3" spans="1:6" ht="15.75" thickBot="1" x14ac:dyDescent="0.3">
      <c r="A3" s="5">
        <v>1</v>
      </c>
      <c r="B3" s="5">
        <v>0</v>
      </c>
      <c r="C3" s="5">
        <v>0</v>
      </c>
      <c r="D3" s="6">
        <v>0</v>
      </c>
    </row>
    <row r="5" spans="1:6" ht="49.5" customHeight="1" thickBot="1" x14ac:dyDescent="0.3">
      <c r="A5" s="7" t="s">
        <v>4</v>
      </c>
      <c r="B5" s="7" t="s">
        <v>5</v>
      </c>
      <c r="C5" s="7" t="s">
        <v>3</v>
      </c>
      <c r="D5" s="7" t="s">
        <v>38</v>
      </c>
      <c r="E5" s="7" t="s">
        <v>6</v>
      </c>
      <c r="F5" s="7" t="s">
        <v>7</v>
      </c>
    </row>
    <row r="6" spans="1:6" x14ac:dyDescent="0.25">
      <c r="A6">
        <v>0</v>
      </c>
      <c r="B6" s="8">
        <v>16.887653303838498</v>
      </c>
      <c r="C6">
        <v>50</v>
      </c>
      <c r="D6">
        <v>1</v>
      </c>
      <c r="E6">
        <f t="shared" ref="E6" si="0">Intercept+Dosage_Coeff*B6+Age_Coeff*C6+Sex_Coeff*D6</f>
        <v>1</v>
      </c>
      <c r="F6" s="9">
        <f>EXP(E6)</f>
        <v>2.7182818284590451</v>
      </c>
    </row>
    <row r="7" spans="1:6" x14ac:dyDescent="0.25">
      <c r="A7">
        <v>0</v>
      </c>
      <c r="B7" s="8">
        <v>17.030502315978563</v>
      </c>
      <c r="C7">
        <v>50</v>
      </c>
      <c r="D7">
        <v>1</v>
      </c>
      <c r="E7">
        <f t="shared" ref="E7:E16" si="1">Intercept+Dosage_Coeff*B7+Age_Coeff*C7+Sex_Coeff*D7</f>
        <v>1</v>
      </c>
      <c r="F7" s="9">
        <f t="shared" ref="F7:F41" si="2">EXP(E7)</f>
        <v>2.7182818284590451</v>
      </c>
    </row>
    <row r="8" spans="1:6" x14ac:dyDescent="0.25">
      <c r="A8">
        <v>0</v>
      </c>
      <c r="B8" s="8">
        <v>17.503588443485505</v>
      </c>
      <c r="C8">
        <v>47</v>
      </c>
      <c r="D8">
        <v>1</v>
      </c>
      <c r="E8">
        <f t="shared" si="1"/>
        <v>1</v>
      </c>
      <c r="F8" s="9">
        <f t="shared" si="2"/>
        <v>2.7182818284590451</v>
      </c>
    </row>
    <row r="9" spans="1:6" x14ac:dyDescent="0.25">
      <c r="A9">
        <v>0</v>
      </c>
      <c r="B9" s="8">
        <v>17.405116562100972</v>
      </c>
      <c r="C9">
        <v>49</v>
      </c>
      <c r="D9">
        <v>1</v>
      </c>
      <c r="E9">
        <f t="shared" si="1"/>
        <v>1</v>
      </c>
      <c r="F9" s="9">
        <f t="shared" si="2"/>
        <v>2.7182818284590451</v>
      </c>
    </row>
    <row r="10" spans="1:6" x14ac:dyDescent="0.25">
      <c r="A10">
        <v>0</v>
      </c>
      <c r="B10" s="8">
        <v>18.287152525949935</v>
      </c>
      <c r="C10">
        <v>42</v>
      </c>
      <c r="D10">
        <v>1</v>
      </c>
      <c r="E10">
        <f t="shared" si="1"/>
        <v>1</v>
      </c>
      <c r="F10" s="9">
        <f t="shared" si="2"/>
        <v>2.7182818284590451</v>
      </c>
    </row>
    <row r="11" spans="1:6" x14ac:dyDescent="0.25">
      <c r="A11">
        <v>0</v>
      </c>
      <c r="B11" s="8">
        <v>18.021051701747979</v>
      </c>
      <c r="C11">
        <v>47</v>
      </c>
      <c r="D11">
        <v>1</v>
      </c>
      <c r="E11">
        <f t="shared" si="1"/>
        <v>1</v>
      </c>
      <c r="F11" s="9">
        <f t="shared" si="2"/>
        <v>2.7182818284590451</v>
      </c>
    </row>
    <row r="12" spans="1:6" x14ac:dyDescent="0.25">
      <c r="A12">
        <v>0</v>
      </c>
      <c r="B12" s="8">
        <v>17.862168616816685</v>
      </c>
      <c r="C12">
        <v>49</v>
      </c>
      <c r="D12">
        <v>1</v>
      </c>
      <c r="E12">
        <f t="shared" si="1"/>
        <v>1</v>
      </c>
      <c r="F12" s="9">
        <f t="shared" si="2"/>
        <v>2.7182818284590451</v>
      </c>
    </row>
    <row r="13" spans="1:6" x14ac:dyDescent="0.25">
      <c r="A13">
        <v>0</v>
      </c>
      <c r="B13" s="8">
        <v>17.519136635283065</v>
      </c>
      <c r="C13">
        <v>55</v>
      </c>
      <c r="D13">
        <v>1</v>
      </c>
      <c r="E13">
        <f t="shared" si="1"/>
        <v>1</v>
      </c>
      <c r="F13" s="9">
        <f t="shared" si="2"/>
        <v>2.7182818284590451</v>
      </c>
    </row>
    <row r="14" spans="1:6" x14ac:dyDescent="0.25">
      <c r="A14">
        <v>0</v>
      </c>
      <c r="B14" s="8">
        <v>18.036761853876762</v>
      </c>
      <c r="C14">
        <v>51</v>
      </c>
      <c r="D14">
        <v>1</v>
      </c>
      <c r="E14">
        <f t="shared" si="1"/>
        <v>1</v>
      </c>
      <c r="F14" s="9">
        <f t="shared" si="2"/>
        <v>2.7182818284590451</v>
      </c>
    </row>
    <row r="15" spans="1:6" x14ac:dyDescent="0.25">
      <c r="A15">
        <v>0</v>
      </c>
      <c r="B15" s="8">
        <v>14.168177382246888</v>
      </c>
      <c r="C15">
        <v>52</v>
      </c>
      <c r="D15">
        <v>2</v>
      </c>
      <c r="E15">
        <f t="shared" si="1"/>
        <v>1</v>
      </c>
      <c r="F15" s="9">
        <f t="shared" si="2"/>
        <v>2.7182818284590451</v>
      </c>
    </row>
    <row r="16" spans="1:6" x14ac:dyDescent="0.25">
      <c r="A16">
        <v>0</v>
      </c>
      <c r="B16" s="8">
        <v>18.158879943620082</v>
      </c>
      <c r="C16">
        <v>52</v>
      </c>
      <c r="D16">
        <v>1</v>
      </c>
      <c r="E16">
        <f t="shared" si="1"/>
        <v>1</v>
      </c>
      <c r="F16" s="9">
        <f t="shared" si="2"/>
        <v>2.7182818284590451</v>
      </c>
    </row>
    <row r="17" spans="1:6" x14ac:dyDescent="0.25">
      <c r="A17">
        <v>0</v>
      </c>
      <c r="B17" s="8">
        <v>18.885919870487136</v>
      </c>
      <c r="C17">
        <v>55</v>
      </c>
      <c r="D17">
        <v>1</v>
      </c>
      <c r="E17">
        <f t="shared" ref="E17:E41" si="3">Intercept+Dosage_Coeff*B17+Age_Coeff*C17+Sex_Coeff*D17</f>
        <v>1</v>
      </c>
      <c r="F17" s="9">
        <f t="shared" si="2"/>
        <v>2.7182818284590451</v>
      </c>
    </row>
    <row r="18" spans="1:6" x14ac:dyDescent="0.25">
      <c r="A18">
        <v>1</v>
      </c>
      <c r="B18" s="8">
        <v>15.733847904194725</v>
      </c>
      <c r="C18">
        <v>49</v>
      </c>
      <c r="D18">
        <v>2</v>
      </c>
      <c r="E18">
        <f t="shared" si="3"/>
        <v>1</v>
      </c>
      <c r="F18" s="9">
        <f t="shared" si="2"/>
        <v>2.7182818284590451</v>
      </c>
    </row>
    <row r="19" spans="1:6" x14ac:dyDescent="0.25">
      <c r="A19">
        <v>0</v>
      </c>
      <c r="B19" s="8">
        <v>20.09398198109114</v>
      </c>
      <c r="C19">
        <v>54</v>
      </c>
      <c r="D19">
        <v>1</v>
      </c>
      <c r="E19">
        <f t="shared" si="3"/>
        <v>1</v>
      </c>
      <c r="F19" s="9">
        <f t="shared" si="2"/>
        <v>2.7182818284590451</v>
      </c>
    </row>
    <row r="20" spans="1:6" x14ac:dyDescent="0.25">
      <c r="A20">
        <v>1</v>
      </c>
      <c r="B20" s="8">
        <v>19.997615584012525</v>
      </c>
      <c r="C20">
        <v>55</v>
      </c>
      <c r="D20">
        <v>1</v>
      </c>
      <c r="E20">
        <f t="shared" si="3"/>
        <v>1</v>
      </c>
      <c r="F20" s="9">
        <f t="shared" si="2"/>
        <v>2.7182818284590451</v>
      </c>
    </row>
    <row r="21" spans="1:6" x14ac:dyDescent="0.25">
      <c r="A21">
        <v>0</v>
      </c>
      <c r="B21" s="8">
        <v>20.234239627931611</v>
      </c>
      <c r="C21">
        <v>53</v>
      </c>
      <c r="D21">
        <v>1</v>
      </c>
      <c r="E21">
        <f t="shared" si="3"/>
        <v>1</v>
      </c>
      <c r="F21" s="9">
        <f t="shared" si="2"/>
        <v>2.7182818284590451</v>
      </c>
    </row>
    <row r="22" spans="1:6" x14ac:dyDescent="0.25">
      <c r="A22">
        <v>0</v>
      </c>
      <c r="B22" s="8">
        <v>18.168273642831107</v>
      </c>
      <c r="C22">
        <v>44</v>
      </c>
      <c r="D22">
        <v>2</v>
      </c>
      <c r="E22">
        <f t="shared" si="3"/>
        <v>1</v>
      </c>
      <c r="F22" s="9">
        <f t="shared" si="2"/>
        <v>2.7182818284590451</v>
      </c>
    </row>
    <row r="23" spans="1:6" x14ac:dyDescent="0.25">
      <c r="A23">
        <v>0</v>
      </c>
      <c r="B23" s="8">
        <v>17.071640240109602</v>
      </c>
      <c r="C23">
        <v>54</v>
      </c>
      <c r="D23">
        <v>2</v>
      </c>
      <c r="E23">
        <f t="shared" si="3"/>
        <v>1</v>
      </c>
      <c r="F23" s="9">
        <f t="shared" si="2"/>
        <v>2.7182818284590451</v>
      </c>
    </row>
    <row r="24" spans="1:6" x14ac:dyDescent="0.25">
      <c r="A24">
        <v>0</v>
      </c>
      <c r="B24" s="8">
        <v>21.441977817873166</v>
      </c>
      <c r="C24">
        <v>53</v>
      </c>
      <c r="D24">
        <v>1</v>
      </c>
      <c r="E24">
        <f t="shared" si="3"/>
        <v>1</v>
      </c>
      <c r="F24" s="9">
        <f t="shared" si="2"/>
        <v>2.7182818284590451</v>
      </c>
    </row>
    <row r="25" spans="1:6" x14ac:dyDescent="0.25">
      <c r="A25">
        <v>0</v>
      </c>
      <c r="B25" s="8">
        <v>21.307388782625555</v>
      </c>
      <c r="C25">
        <v>56</v>
      </c>
      <c r="D25">
        <v>1</v>
      </c>
      <c r="E25">
        <f t="shared" si="3"/>
        <v>1</v>
      </c>
      <c r="F25" s="9">
        <f t="shared" si="2"/>
        <v>2.7182818284590451</v>
      </c>
    </row>
    <row r="26" spans="1:6" x14ac:dyDescent="0.25">
      <c r="A26">
        <v>1</v>
      </c>
      <c r="B26" s="8">
        <v>17.915453565789566</v>
      </c>
      <c r="C26">
        <v>57</v>
      </c>
      <c r="D26">
        <v>2</v>
      </c>
      <c r="E26">
        <f t="shared" si="3"/>
        <v>1</v>
      </c>
      <c r="F26" s="9">
        <f t="shared" si="2"/>
        <v>2.7182818284590451</v>
      </c>
    </row>
    <row r="27" spans="1:6" x14ac:dyDescent="0.25">
      <c r="A27">
        <v>0</v>
      </c>
      <c r="B27" s="8">
        <v>19.167244965824199</v>
      </c>
      <c r="C27">
        <v>51</v>
      </c>
      <c r="D27">
        <v>2</v>
      </c>
      <c r="E27">
        <f t="shared" si="3"/>
        <v>1</v>
      </c>
      <c r="F27" s="9">
        <f t="shared" si="2"/>
        <v>2.7182818284590451</v>
      </c>
    </row>
    <row r="28" spans="1:6" x14ac:dyDescent="0.25">
      <c r="A28">
        <v>0</v>
      </c>
      <c r="B28" s="8">
        <v>19.287095610930375</v>
      </c>
      <c r="C28">
        <v>53</v>
      </c>
      <c r="D28">
        <v>2</v>
      </c>
      <c r="E28">
        <f t="shared" si="3"/>
        <v>1</v>
      </c>
      <c r="F28" s="9">
        <f t="shared" si="2"/>
        <v>2.7182818284590451</v>
      </c>
    </row>
    <row r="29" spans="1:6" x14ac:dyDescent="0.25">
      <c r="A29">
        <v>1</v>
      </c>
      <c r="B29" s="8">
        <v>23.539688027893682</v>
      </c>
      <c r="C29">
        <v>51</v>
      </c>
      <c r="D29">
        <v>1</v>
      </c>
      <c r="E29">
        <f t="shared" si="3"/>
        <v>1</v>
      </c>
      <c r="F29" s="9">
        <f t="shared" si="2"/>
        <v>2.7182818284590451</v>
      </c>
    </row>
    <row r="30" spans="1:6" x14ac:dyDescent="0.25">
      <c r="A30">
        <v>1</v>
      </c>
      <c r="B30" s="8">
        <v>19.49067974727965</v>
      </c>
      <c r="C30">
        <v>55</v>
      </c>
      <c r="D30">
        <v>2</v>
      </c>
      <c r="E30">
        <f t="shared" si="3"/>
        <v>1</v>
      </c>
      <c r="F30" s="9">
        <f t="shared" si="2"/>
        <v>2.7182818284590451</v>
      </c>
    </row>
    <row r="31" spans="1:6" x14ac:dyDescent="0.25">
      <c r="A31">
        <v>1</v>
      </c>
      <c r="B31" s="8">
        <v>23.175115322307192</v>
      </c>
      <c r="C31">
        <v>59</v>
      </c>
      <c r="D31">
        <v>1</v>
      </c>
      <c r="E31">
        <f t="shared" si="3"/>
        <v>1</v>
      </c>
      <c r="F31" s="9">
        <f t="shared" si="2"/>
        <v>2.7182818284590451</v>
      </c>
    </row>
    <row r="32" spans="1:6" x14ac:dyDescent="0.25">
      <c r="A32">
        <v>1</v>
      </c>
      <c r="B32" s="8">
        <v>20.575975926815435</v>
      </c>
      <c r="C32">
        <v>47</v>
      </c>
      <c r="D32">
        <v>2</v>
      </c>
      <c r="E32">
        <f t="shared" si="3"/>
        <v>1</v>
      </c>
      <c r="F32" s="9">
        <f t="shared" si="2"/>
        <v>2.7182818284590451</v>
      </c>
    </row>
    <row r="33" spans="1:8" x14ac:dyDescent="0.25">
      <c r="A33">
        <v>1</v>
      </c>
      <c r="B33" s="8">
        <v>21.298642924739426</v>
      </c>
      <c r="C33">
        <v>54</v>
      </c>
      <c r="D33">
        <v>2</v>
      </c>
      <c r="E33">
        <f t="shared" si="3"/>
        <v>1</v>
      </c>
      <c r="F33" s="9">
        <f t="shared" si="2"/>
        <v>2.7182818284590451</v>
      </c>
    </row>
    <row r="34" spans="1:8" x14ac:dyDescent="0.25">
      <c r="A34">
        <v>0</v>
      </c>
      <c r="B34" s="8">
        <v>21.161138603529775</v>
      </c>
      <c r="C34">
        <v>56</v>
      </c>
      <c r="D34">
        <v>2</v>
      </c>
      <c r="E34">
        <f t="shared" si="3"/>
        <v>1</v>
      </c>
      <c r="F34" s="9">
        <f t="shared" si="2"/>
        <v>2.7182818284590451</v>
      </c>
    </row>
    <row r="35" spans="1:8" x14ac:dyDescent="0.25">
      <c r="A35">
        <v>1</v>
      </c>
      <c r="B35" s="8">
        <v>21.833435938442928</v>
      </c>
      <c r="C35">
        <v>51</v>
      </c>
      <c r="D35">
        <v>2</v>
      </c>
      <c r="E35">
        <f t="shared" si="3"/>
        <v>1</v>
      </c>
      <c r="F35" s="9">
        <f t="shared" si="2"/>
        <v>2.7182818284590451</v>
      </c>
    </row>
    <row r="36" spans="1:8" x14ac:dyDescent="0.25">
      <c r="A36">
        <v>1</v>
      </c>
      <c r="B36" s="8">
        <v>21.725732318178594</v>
      </c>
      <c r="C36">
        <v>58</v>
      </c>
      <c r="D36">
        <v>2</v>
      </c>
      <c r="E36">
        <f t="shared" si="3"/>
        <v>1</v>
      </c>
      <c r="F36" s="9">
        <f t="shared" si="2"/>
        <v>2.7182818284590451</v>
      </c>
    </row>
    <row r="37" spans="1:8" x14ac:dyDescent="0.25">
      <c r="A37">
        <v>1</v>
      </c>
      <c r="B37" s="8">
        <v>23.547300163461237</v>
      </c>
      <c r="C37">
        <v>53</v>
      </c>
      <c r="D37">
        <v>2</v>
      </c>
      <c r="E37">
        <f t="shared" si="3"/>
        <v>1</v>
      </c>
      <c r="F37" s="9">
        <f t="shared" si="2"/>
        <v>2.7182818284590451</v>
      </c>
    </row>
    <row r="38" spans="1:8" x14ac:dyDescent="0.25">
      <c r="A38">
        <v>0</v>
      </c>
      <c r="B38" s="8">
        <v>25.058066133123944</v>
      </c>
      <c r="C38">
        <f>C34-10</f>
        <v>46</v>
      </c>
      <c r="D38">
        <v>1</v>
      </c>
      <c r="E38">
        <f t="shared" si="3"/>
        <v>1</v>
      </c>
      <c r="F38" s="9">
        <f t="shared" si="2"/>
        <v>2.7182818284590451</v>
      </c>
    </row>
    <row r="39" spans="1:8" x14ac:dyDescent="0.25">
      <c r="A39">
        <v>1</v>
      </c>
      <c r="B39" s="8">
        <v>26.442826965093943</v>
      </c>
      <c r="C39">
        <f t="shared" ref="C39:C41" si="4">C35-10</f>
        <v>41</v>
      </c>
      <c r="D39">
        <v>2</v>
      </c>
      <c r="E39">
        <f t="shared" si="3"/>
        <v>1</v>
      </c>
      <c r="F39" s="9">
        <f t="shared" si="2"/>
        <v>2.7182818284590451</v>
      </c>
    </row>
    <row r="40" spans="1:8" x14ac:dyDescent="0.25">
      <c r="A40">
        <v>1</v>
      </c>
      <c r="B40" s="8">
        <v>25.787049583965697</v>
      </c>
      <c r="C40">
        <f t="shared" si="4"/>
        <v>48</v>
      </c>
      <c r="D40">
        <v>1</v>
      </c>
      <c r="E40">
        <f t="shared" si="3"/>
        <v>1</v>
      </c>
      <c r="F40" s="9">
        <f t="shared" si="2"/>
        <v>2.7182818284590451</v>
      </c>
    </row>
    <row r="41" spans="1:8" x14ac:dyDescent="0.25">
      <c r="A41">
        <v>1</v>
      </c>
      <c r="B41" s="8">
        <v>26.179479466522807</v>
      </c>
      <c r="C41">
        <f t="shared" si="4"/>
        <v>43</v>
      </c>
      <c r="D41">
        <v>2</v>
      </c>
      <c r="E41">
        <f t="shared" si="3"/>
        <v>1</v>
      </c>
      <c r="F41" s="9">
        <f t="shared" si="2"/>
        <v>2.7182818284590451</v>
      </c>
    </row>
    <row r="42" spans="1:8" x14ac:dyDescent="0.25">
      <c r="H42" s="10"/>
    </row>
    <row r="43" spans="1:8" x14ac:dyDescent="0.25">
      <c r="H43" s="10"/>
    </row>
  </sheetData>
  <mergeCells count="1">
    <mergeCell ref="B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3"/>
  <sheetViews>
    <sheetView workbookViewId="0">
      <selection activeCell="D6" sqref="D6"/>
    </sheetView>
  </sheetViews>
  <sheetFormatPr defaultRowHeight="15" x14ac:dyDescent="0.25"/>
  <cols>
    <col min="1" max="1" width="9.28515625" customWidth="1"/>
    <col min="2" max="3" width="8.28515625" bestFit="1" customWidth="1"/>
    <col min="4" max="4" width="7.28515625" customWidth="1"/>
    <col min="5" max="5" width="7.5703125" bestFit="1" customWidth="1"/>
    <col min="6" max="6" width="8.5703125" bestFit="1" customWidth="1"/>
    <col min="7" max="7" width="10.7109375" customWidth="1"/>
    <col min="8" max="8" width="10.42578125" customWidth="1"/>
    <col min="9" max="9" width="10.28515625" bestFit="1" customWidth="1"/>
    <col min="12" max="12" width="10.5703125" bestFit="1" customWidth="1"/>
  </cols>
  <sheetData>
    <row r="1" spans="1:7" ht="15.75" thickBot="1" x14ac:dyDescent="0.3">
      <c r="A1" s="1"/>
      <c r="B1" s="22" t="s">
        <v>0</v>
      </c>
      <c r="C1" s="23"/>
      <c r="D1" s="24"/>
    </row>
    <row r="2" spans="1:7" ht="30.75" thickBot="1" x14ac:dyDescent="0.3">
      <c r="A2" s="2" t="s">
        <v>1</v>
      </c>
      <c r="B2" s="2" t="s">
        <v>2</v>
      </c>
      <c r="C2" s="3" t="s">
        <v>3</v>
      </c>
      <c r="D2" s="4" t="s">
        <v>38</v>
      </c>
    </row>
    <row r="3" spans="1:7" ht="15.75" thickBot="1" x14ac:dyDescent="0.3">
      <c r="A3" s="5">
        <v>1</v>
      </c>
      <c r="B3" s="5">
        <v>0</v>
      </c>
      <c r="C3" s="5">
        <v>0</v>
      </c>
      <c r="D3" s="6">
        <v>0</v>
      </c>
    </row>
    <row r="5" spans="1:7" ht="65.25" customHeight="1" thickBot="1" x14ac:dyDescent="0.3">
      <c r="A5" s="7" t="s">
        <v>4</v>
      </c>
      <c r="B5" s="7" t="s">
        <v>5</v>
      </c>
      <c r="C5" s="7" t="s">
        <v>3</v>
      </c>
      <c r="D5" s="7" t="s">
        <v>38</v>
      </c>
      <c r="E5" s="7" t="s">
        <v>6</v>
      </c>
      <c r="F5" s="7" t="s">
        <v>7</v>
      </c>
      <c r="G5" s="7" t="s">
        <v>10</v>
      </c>
    </row>
    <row r="6" spans="1:7" x14ac:dyDescent="0.25">
      <c r="A6">
        <v>0</v>
      </c>
      <c r="B6" s="8">
        <v>16.887653303838498</v>
      </c>
      <c r="C6">
        <v>50</v>
      </c>
      <c r="D6">
        <v>1</v>
      </c>
      <c r="E6">
        <f t="shared" ref="E6" si="0">Intercept+Dosage_Coeff*B6+Age_Coeff*C6+Sex_Coeff*D6</f>
        <v>1</v>
      </c>
      <c r="F6" s="9">
        <f>EXP(E6)</f>
        <v>2.7182818284590451</v>
      </c>
      <c r="G6" s="10">
        <f>F6/(1+F6)</f>
        <v>0.7310585786300049</v>
      </c>
    </row>
    <row r="7" spans="1:7" x14ac:dyDescent="0.25">
      <c r="A7">
        <v>0</v>
      </c>
      <c r="B7" s="8">
        <v>17.030502315978563</v>
      </c>
      <c r="C7">
        <v>50</v>
      </c>
      <c r="D7">
        <v>1</v>
      </c>
      <c r="E7">
        <f t="shared" ref="E7:E16" si="1">Intercept+Dosage_Coeff*B7+Age_Coeff*C7+Sex_Coeff*D7</f>
        <v>1</v>
      </c>
      <c r="F7" s="9">
        <f t="shared" ref="F7:F41" si="2">EXP(E7)</f>
        <v>2.7182818284590451</v>
      </c>
      <c r="G7" s="10">
        <f t="shared" ref="G7:G41" si="3">F7/(1+F7)</f>
        <v>0.7310585786300049</v>
      </c>
    </row>
    <row r="8" spans="1:7" x14ac:dyDescent="0.25">
      <c r="A8">
        <v>0</v>
      </c>
      <c r="B8" s="8">
        <v>17.503588443485505</v>
      </c>
      <c r="C8">
        <v>47</v>
      </c>
      <c r="D8">
        <v>1</v>
      </c>
      <c r="E8">
        <f t="shared" si="1"/>
        <v>1</v>
      </c>
      <c r="F8" s="9">
        <f t="shared" si="2"/>
        <v>2.7182818284590451</v>
      </c>
      <c r="G8" s="10">
        <f t="shared" si="3"/>
        <v>0.7310585786300049</v>
      </c>
    </row>
    <row r="9" spans="1:7" x14ac:dyDescent="0.25">
      <c r="A9">
        <v>0</v>
      </c>
      <c r="B9" s="8">
        <v>17.405116562100972</v>
      </c>
      <c r="C9">
        <v>49</v>
      </c>
      <c r="D9">
        <v>1</v>
      </c>
      <c r="E9">
        <f t="shared" si="1"/>
        <v>1</v>
      </c>
      <c r="F9" s="9">
        <f t="shared" si="2"/>
        <v>2.7182818284590451</v>
      </c>
      <c r="G9" s="10">
        <f t="shared" si="3"/>
        <v>0.7310585786300049</v>
      </c>
    </row>
    <row r="10" spans="1:7" x14ac:dyDescent="0.25">
      <c r="A10">
        <v>0</v>
      </c>
      <c r="B10" s="8">
        <v>18.287152525949935</v>
      </c>
      <c r="C10">
        <v>42</v>
      </c>
      <c r="D10">
        <v>1</v>
      </c>
      <c r="E10">
        <f t="shared" si="1"/>
        <v>1</v>
      </c>
      <c r="F10" s="9">
        <f t="shared" si="2"/>
        <v>2.7182818284590451</v>
      </c>
      <c r="G10" s="10">
        <f t="shared" si="3"/>
        <v>0.7310585786300049</v>
      </c>
    </row>
    <row r="11" spans="1:7" x14ac:dyDescent="0.25">
      <c r="A11">
        <v>0</v>
      </c>
      <c r="B11" s="8">
        <v>18.021051701747979</v>
      </c>
      <c r="C11">
        <v>47</v>
      </c>
      <c r="D11">
        <v>1</v>
      </c>
      <c r="E11">
        <f t="shared" si="1"/>
        <v>1</v>
      </c>
      <c r="F11" s="9">
        <f t="shared" si="2"/>
        <v>2.7182818284590451</v>
      </c>
      <c r="G11" s="10">
        <f t="shared" si="3"/>
        <v>0.7310585786300049</v>
      </c>
    </row>
    <row r="12" spans="1:7" x14ac:dyDescent="0.25">
      <c r="A12">
        <v>0</v>
      </c>
      <c r="B12" s="8">
        <v>17.862168616816685</v>
      </c>
      <c r="C12">
        <v>49</v>
      </c>
      <c r="D12">
        <v>1</v>
      </c>
      <c r="E12">
        <f t="shared" si="1"/>
        <v>1</v>
      </c>
      <c r="F12" s="9">
        <f t="shared" si="2"/>
        <v>2.7182818284590451</v>
      </c>
      <c r="G12" s="10">
        <f t="shared" si="3"/>
        <v>0.7310585786300049</v>
      </c>
    </row>
    <row r="13" spans="1:7" x14ac:dyDescent="0.25">
      <c r="A13">
        <v>0</v>
      </c>
      <c r="B13" s="8">
        <v>17.519136635283065</v>
      </c>
      <c r="C13">
        <v>55</v>
      </c>
      <c r="D13">
        <v>1</v>
      </c>
      <c r="E13">
        <f t="shared" si="1"/>
        <v>1</v>
      </c>
      <c r="F13" s="9">
        <f t="shared" si="2"/>
        <v>2.7182818284590451</v>
      </c>
      <c r="G13" s="10">
        <f t="shared" si="3"/>
        <v>0.7310585786300049</v>
      </c>
    </row>
    <row r="14" spans="1:7" x14ac:dyDescent="0.25">
      <c r="A14">
        <v>0</v>
      </c>
      <c r="B14" s="8">
        <v>18.036761853876762</v>
      </c>
      <c r="C14">
        <v>51</v>
      </c>
      <c r="D14">
        <v>1</v>
      </c>
      <c r="E14">
        <f t="shared" si="1"/>
        <v>1</v>
      </c>
      <c r="F14" s="9">
        <f t="shared" si="2"/>
        <v>2.7182818284590451</v>
      </c>
      <c r="G14" s="10">
        <f t="shared" si="3"/>
        <v>0.7310585786300049</v>
      </c>
    </row>
    <row r="15" spans="1:7" x14ac:dyDescent="0.25">
      <c r="A15">
        <v>0</v>
      </c>
      <c r="B15" s="8">
        <v>14.168177382246888</v>
      </c>
      <c r="C15">
        <v>52</v>
      </c>
      <c r="D15">
        <v>2</v>
      </c>
      <c r="E15">
        <f t="shared" si="1"/>
        <v>1</v>
      </c>
      <c r="F15" s="9">
        <f t="shared" si="2"/>
        <v>2.7182818284590451</v>
      </c>
      <c r="G15" s="10">
        <f t="shared" si="3"/>
        <v>0.7310585786300049</v>
      </c>
    </row>
    <row r="16" spans="1:7" x14ac:dyDescent="0.25">
      <c r="A16">
        <v>0</v>
      </c>
      <c r="B16" s="8">
        <v>18.158879943620082</v>
      </c>
      <c r="C16">
        <v>52</v>
      </c>
      <c r="D16">
        <v>1</v>
      </c>
      <c r="E16">
        <f t="shared" si="1"/>
        <v>1</v>
      </c>
      <c r="F16" s="9">
        <f t="shared" si="2"/>
        <v>2.7182818284590451</v>
      </c>
      <c r="G16" s="10">
        <f t="shared" si="3"/>
        <v>0.7310585786300049</v>
      </c>
    </row>
    <row r="17" spans="1:7" x14ac:dyDescent="0.25">
      <c r="A17">
        <v>0</v>
      </c>
      <c r="B17" s="8">
        <v>18.885919870487136</v>
      </c>
      <c r="C17">
        <v>55</v>
      </c>
      <c r="D17">
        <v>1</v>
      </c>
      <c r="E17">
        <f t="shared" ref="E17:E41" si="4">Intercept+Dosage_Coeff*B17+Age_Coeff*C17+Sex_Coeff*D17</f>
        <v>1</v>
      </c>
      <c r="F17" s="9">
        <f t="shared" si="2"/>
        <v>2.7182818284590451</v>
      </c>
      <c r="G17" s="10">
        <f t="shared" si="3"/>
        <v>0.7310585786300049</v>
      </c>
    </row>
    <row r="18" spans="1:7" x14ac:dyDescent="0.25">
      <c r="A18">
        <v>1</v>
      </c>
      <c r="B18" s="8">
        <v>15.733847904194725</v>
      </c>
      <c r="C18">
        <v>49</v>
      </c>
      <c r="D18">
        <v>2</v>
      </c>
      <c r="E18">
        <f t="shared" si="4"/>
        <v>1</v>
      </c>
      <c r="F18" s="9">
        <f t="shared" si="2"/>
        <v>2.7182818284590451</v>
      </c>
      <c r="G18" s="10">
        <f t="shared" si="3"/>
        <v>0.7310585786300049</v>
      </c>
    </row>
    <row r="19" spans="1:7" x14ac:dyDescent="0.25">
      <c r="A19">
        <v>0</v>
      </c>
      <c r="B19" s="8">
        <v>20.09398198109114</v>
      </c>
      <c r="C19">
        <v>54</v>
      </c>
      <c r="D19">
        <v>1</v>
      </c>
      <c r="E19">
        <f t="shared" si="4"/>
        <v>1</v>
      </c>
      <c r="F19" s="9">
        <f t="shared" si="2"/>
        <v>2.7182818284590451</v>
      </c>
      <c r="G19" s="10">
        <f t="shared" si="3"/>
        <v>0.7310585786300049</v>
      </c>
    </row>
    <row r="20" spans="1:7" x14ac:dyDescent="0.25">
      <c r="A20">
        <v>1</v>
      </c>
      <c r="B20" s="8">
        <v>19.997615584012525</v>
      </c>
      <c r="C20">
        <v>55</v>
      </c>
      <c r="D20">
        <v>1</v>
      </c>
      <c r="E20">
        <f t="shared" si="4"/>
        <v>1</v>
      </c>
      <c r="F20" s="9">
        <f t="shared" si="2"/>
        <v>2.7182818284590451</v>
      </c>
      <c r="G20" s="10">
        <f t="shared" si="3"/>
        <v>0.7310585786300049</v>
      </c>
    </row>
    <row r="21" spans="1:7" x14ac:dyDescent="0.25">
      <c r="A21">
        <v>0</v>
      </c>
      <c r="B21" s="8">
        <v>20.234239627931611</v>
      </c>
      <c r="C21">
        <v>53</v>
      </c>
      <c r="D21">
        <v>1</v>
      </c>
      <c r="E21">
        <f t="shared" si="4"/>
        <v>1</v>
      </c>
      <c r="F21" s="9">
        <f t="shared" si="2"/>
        <v>2.7182818284590451</v>
      </c>
      <c r="G21" s="10">
        <f t="shared" si="3"/>
        <v>0.7310585786300049</v>
      </c>
    </row>
    <row r="22" spans="1:7" x14ac:dyDescent="0.25">
      <c r="A22">
        <v>0</v>
      </c>
      <c r="B22" s="8">
        <v>18.168273642831107</v>
      </c>
      <c r="C22">
        <v>44</v>
      </c>
      <c r="D22">
        <v>2</v>
      </c>
      <c r="E22">
        <f t="shared" si="4"/>
        <v>1</v>
      </c>
      <c r="F22" s="9">
        <f t="shared" si="2"/>
        <v>2.7182818284590451</v>
      </c>
      <c r="G22" s="10">
        <f t="shared" si="3"/>
        <v>0.7310585786300049</v>
      </c>
    </row>
    <row r="23" spans="1:7" x14ac:dyDescent="0.25">
      <c r="A23">
        <v>0</v>
      </c>
      <c r="B23" s="8">
        <v>17.071640240109602</v>
      </c>
      <c r="C23">
        <v>54</v>
      </c>
      <c r="D23">
        <v>2</v>
      </c>
      <c r="E23">
        <f t="shared" si="4"/>
        <v>1</v>
      </c>
      <c r="F23" s="9">
        <f t="shared" si="2"/>
        <v>2.7182818284590451</v>
      </c>
      <c r="G23" s="10">
        <f t="shared" si="3"/>
        <v>0.7310585786300049</v>
      </c>
    </row>
    <row r="24" spans="1:7" x14ac:dyDescent="0.25">
      <c r="A24">
        <v>0</v>
      </c>
      <c r="B24" s="8">
        <v>21.441977817873166</v>
      </c>
      <c r="C24">
        <v>53</v>
      </c>
      <c r="D24">
        <v>1</v>
      </c>
      <c r="E24">
        <f t="shared" si="4"/>
        <v>1</v>
      </c>
      <c r="F24" s="9">
        <f t="shared" si="2"/>
        <v>2.7182818284590451</v>
      </c>
      <c r="G24" s="10">
        <f t="shared" si="3"/>
        <v>0.7310585786300049</v>
      </c>
    </row>
    <row r="25" spans="1:7" x14ac:dyDescent="0.25">
      <c r="A25">
        <v>0</v>
      </c>
      <c r="B25" s="8">
        <v>21.307388782625555</v>
      </c>
      <c r="C25">
        <v>56</v>
      </c>
      <c r="D25">
        <v>1</v>
      </c>
      <c r="E25">
        <f t="shared" si="4"/>
        <v>1</v>
      </c>
      <c r="F25" s="9">
        <f t="shared" si="2"/>
        <v>2.7182818284590451</v>
      </c>
      <c r="G25" s="10">
        <f t="shared" si="3"/>
        <v>0.7310585786300049</v>
      </c>
    </row>
    <row r="26" spans="1:7" x14ac:dyDescent="0.25">
      <c r="A26">
        <v>1</v>
      </c>
      <c r="B26" s="8">
        <v>17.915453565789566</v>
      </c>
      <c r="C26">
        <v>57</v>
      </c>
      <c r="D26">
        <v>2</v>
      </c>
      <c r="E26">
        <f t="shared" si="4"/>
        <v>1</v>
      </c>
      <c r="F26" s="9">
        <f t="shared" si="2"/>
        <v>2.7182818284590451</v>
      </c>
      <c r="G26" s="10">
        <f t="shared" si="3"/>
        <v>0.7310585786300049</v>
      </c>
    </row>
    <row r="27" spans="1:7" x14ac:dyDescent="0.25">
      <c r="A27">
        <v>0</v>
      </c>
      <c r="B27" s="8">
        <v>19.167244965824199</v>
      </c>
      <c r="C27">
        <v>51</v>
      </c>
      <c r="D27">
        <v>2</v>
      </c>
      <c r="E27">
        <f t="shared" si="4"/>
        <v>1</v>
      </c>
      <c r="F27" s="9">
        <f t="shared" si="2"/>
        <v>2.7182818284590451</v>
      </c>
      <c r="G27" s="10">
        <f t="shared" si="3"/>
        <v>0.7310585786300049</v>
      </c>
    </row>
    <row r="28" spans="1:7" x14ac:dyDescent="0.25">
      <c r="A28">
        <v>0</v>
      </c>
      <c r="B28" s="8">
        <v>19.287095610930375</v>
      </c>
      <c r="C28">
        <v>53</v>
      </c>
      <c r="D28">
        <v>2</v>
      </c>
      <c r="E28">
        <f t="shared" si="4"/>
        <v>1</v>
      </c>
      <c r="F28" s="9">
        <f t="shared" si="2"/>
        <v>2.7182818284590451</v>
      </c>
      <c r="G28" s="10">
        <f t="shared" si="3"/>
        <v>0.7310585786300049</v>
      </c>
    </row>
    <row r="29" spans="1:7" x14ac:dyDescent="0.25">
      <c r="A29">
        <v>1</v>
      </c>
      <c r="B29" s="8">
        <v>23.539688027893682</v>
      </c>
      <c r="C29">
        <v>51</v>
      </c>
      <c r="D29">
        <v>1</v>
      </c>
      <c r="E29">
        <f t="shared" si="4"/>
        <v>1</v>
      </c>
      <c r="F29" s="9">
        <f t="shared" si="2"/>
        <v>2.7182818284590451</v>
      </c>
      <c r="G29" s="10">
        <f t="shared" si="3"/>
        <v>0.7310585786300049</v>
      </c>
    </row>
    <row r="30" spans="1:7" x14ac:dyDescent="0.25">
      <c r="A30">
        <v>1</v>
      </c>
      <c r="B30" s="8">
        <v>19.49067974727965</v>
      </c>
      <c r="C30">
        <v>55</v>
      </c>
      <c r="D30">
        <v>2</v>
      </c>
      <c r="E30">
        <f t="shared" si="4"/>
        <v>1</v>
      </c>
      <c r="F30" s="9">
        <f t="shared" si="2"/>
        <v>2.7182818284590451</v>
      </c>
      <c r="G30" s="10">
        <f t="shared" si="3"/>
        <v>0.7310585786300049</v>
      </c>
    </row>
    <row r="31" spans="1:7" x14ac:dyDescent="0.25">
      <c r="A31">
        <v>1</v>
      </c>
      <c r="B31" s="8">
        <v>23.175115322307192</v>
      </c>
      <c r="C31">
        <v>59</v>
      </c>
      <c r="D31">
        <v>1</v>
      </c>
      <c r="E31">
        <f t="shared" si="4"/>
        <v>1</v>
      </c>
      <c r="F31" s="9">
        <f t="shared" si="2"/>
        <v>2.7182818284590451</v>
      </c>
      <c r="G31" s="10">
        <f t="shared" si="3"/>
        <v>0.7310585786300049</v>
      </c>
    </row>
    <row r="32" spans="1:7" x14ac:dyDescent="0.25">
      <c r="A32">
        <v>1</v>
      </c>
      <c r="B32" s="8">
        <v>20.575975926815435</v>
      </c>
      <c r="C32">
        <v>47</v>
      </c>
      <c r="D32">
        <v>2</v>
      </c>
      <c r="E32">
        <f t="shared" si="4"/>
        <v>1</v>
      </c>
      <c r="F32" s="9">
        <f t="shared" si="2"/>
        <v>2.7182818284590451</v>
      </c>
      <c r="G32" s="10">
        <f t="shared" si="3"/>
        <v>0.7310585786300049</v>
      </c>
    </row>
    <row r="33" spans="1:8" x14ac:dyDescent="0.25">
      <c r="A33">
        <v>1</v>
      </c>
      <c r="B33" s="8">
        <v>21.298642924739426</v>
      </c>
      <c r="C33">
        <v>54</v>
      </c>
      <c r="D33">
        <v>2</v>
      </c>
      <c r="E33">
        <f t="shared" si="4"/>
        <v>1</v>
      </c>
      <c r="F33" s="9">
        <f t="shared" si="2"/>
        <v>2.7182818284590451</v>
      </c>
      <c r="G33" s="10">
        <f t="shared" si="3"/>
        <v>0.7310585786300049</v>
      </c>
    </row>
    <row r="34" spans="1:8" x14ac:dyDescent="0.25">
      <c r="A34">
        <v>0</v>
      </c>
      <c r="B34" s="8">
        <v>21.161138603529775</v>
      </c>
      <c r="C34">
        <v>56</v>
      </c>
      <c r="D34">
        <v>2</v>
      </c>
      <c r="E34">
        <f t="shared" si="4"/>
        <v>1</v>
      </c>
      <c r="F34" s="9">
        <f t="shared" si="2"/>
        <v>2.7182818284590451</v>
      </c>
      <c r="G34" s="10">
        <f t="shared" si="3"/>
        <v>0.7310585786300049</v>
      </c>
    </row>
    <row r="35" spans="1:8" x14ac:dyDescent="0.25">
      <c r="A35">
        <v>1</v>
      </c>
      <c r="B35" s="8">
        <v>21.833435938442928</v>
      </c>
      <c r="C35">
        <v>51</v>
      </c>
      <c r="D35">
        <v>2</v>
      </c>
      <c r="E35">
        <f t="shared" si="4"/>
        <v>1</v>
      </c>
      <c r="F35" s="9">
        <f t="shared" si="2"/>
        <v>2.7182818284590451</v>
      </c>
      <c r="G35" s="10">
        <f t="shared" si="3"/>
        <v>0.7310585786300049</v>
      </c>
    </row>
    <row r="36" spans="1:8" x14ac:dyDescent="0.25">
      <c r="A36">
        <v>1</v>
      </c>
      <c r="B36" s="8">
        <v>21.725732318178594</v>
      </c>
      <c r="C36">
        <v>58</v>
      </c>
      <c r="D36">
        <v>2</v>
      </c>
      <c r="E36">
        <f t="shared" si="4"/>
        <v>1</v>
      </c>
      <c r="F36" s="9">
        <f t="shared" si="2"/>
        <v>2.7182818284590451</v>
      </c>
      <c r="G36" s="10">
        <f t="shared" si="3"/>
        <v>0.7310585786300049</v>
      </c>
    </row>
    <row r="37" spans="1:8" x14ac:dyDescent="0.25">
      <c r="A37">
        <v>1</v>
      </c>
      <c r="B37" s="8">
        <v>23.547300163461237</v>
      </c>
      <c r="C37">
        <v>53</v>
      </c>
      <c r="D37">
        <v>2</v>
      </c>
      <c r="E37">
        <f t="shared" si="4"/>
        <v>1</v>
      </c>
      <c r="F37" s="9">
        <f t="shared" si="2"/>
        <v>2.7182818284590451</v>
      </c>
      <c r="G37" s="10">
        <f t="shared" si="3"/>
        <v>0.7310585786300049</v>
      </c>
    </row>
    <row r="38" spans="1:8" x14ac:dyDescent="0.25">
      <c r="A38">
        <v>0</v>
      </c>
      <c r="B38" s="8">
        <v>25.058066133123944</v>
      </c>
      <c r="C38">
        <f>C34-10</f>
        <v>46</v>
      </c>
      <c r="D38">
        <v>1</v>
      </c>
      <c r="E38">
        <f t="shared" si="4"/>
        <v>1</v>
      </c>
      <c r="F38" s="9">
        <f t="shared" si="2"/>
        <v>2.7182818284590451</v>
      </c>
      <c r="G38" s="10">
        <f t="shared" si="3"/>
        <v>0.7310585786300049</v>
      </c>
    </row>
    <row r="39" spans="1:8" x14ac:dyDescent="0.25">
      <c r="A39">
        <v>1</v>
      </c>
      <c r="B39" s="8">
        <v>26.442826965093943</v>
      </c>
      <c r="C39">
        <f t="shared" ref="C39:C41" si="5">C35-10</f>
        <v>41</v>
      </c>
      <c r="D39">
        <v>2</v>
      </c>
      <c r="E39">
        <f t="shared" si="4"/>
        <v>1</v>
      </c>
      <c r="F39" s="9">
        <f t="shared" si="2"/>
        <v>2.7182818284590451</v>
      </c>
      <c r="G39" s="10">
        <f t="shared" si="3"/>
        <v>0.7310585786300049</v>
      </c>
    </row>
    <row r="40" spans="1:8" x14ac:dyDescent="0.25">
      <c r="A40">
        <v>1</v>
      </c>
      <c r="B40" s="8">
        <v>25.787049583965697</v>
      </c>
      <c r="C40">
        <f t="shared" si="5"/>
        <v>48</v>
      </c>
      <c r="D40">
        <v>1</v>
      </c>
      <c r="E40">
        <f t="shared" si="4"/>
        <v>1</v>
      </c>
      <c r="F40" s="9">
        <f t="shared" si="2"/>
        <v>2.7182818284590451</v>
      </c>
      <c r="G40" s="10">
        <f t="shared" si="3"/>
        <v>0.7310585786300049</v>
      </c>
    </row>
    <row r="41" spans="1:8" x14ac:dyDescent="0.25">
      <c r="A41">
        <v>1</v>
      </c>
      <c r="B41" s="8">
        <v>26.179479466522807</v>
      </c>
      <c r="C41">
        <f t="shared" si="5"/>
        <v>43</v>
      </c>
      <c r="D41">
        <v>2</v>
      </c>
      <c r="E41">
        <f t="shared" si="4"/>
        <v>1</v>
      </c>
      <c r="F41" s="9">
        <f t="shared" si="2"/>
        <v>2.7182818284590451</v>
      </c>
      <c r="G41" s="10">
        <f t="shared" si="3"/>
        <v>0.7310585786300049</v>
      </c>
    </row>
    <row r="42" spans="1:8" x14ac:dyDescent="0.25">
      <c r="H42" s="10"/>
    </row>
    <row r="43" spans="1:8" x14ac:dyDescent="0.25">
      <c r="H43" s="10"/>
    </row>
  </sheetData>
  <mergeCells count="1">
    <mergeCell ref="B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3"/>
  <sheetViews>
    <sheetView workbookViewId="0">
      <selection activeCell="E6" sqref="E6"/>
    </sheetView>
  </sheetViews>
  <sheetFormatPr defaultRowHeight="15" x14ac:dyDescent="0.25"/>
  <cols>
    <col min="1" max="1" width="9.28515625" customWidth="1"/>
    <col min="2" max="3" width="8.28515625" bestFit="1" customWidth="1"/>
    <col min="4" max="4" width="7.28515625" customWidth="1"/>
    <col min="5" max="5" width="7.5703125" bestFit="1" customWidth="1"/>
    <col min="6" max="6" width="8.5703125" bestFit="1" customWidth="1"/>
    <col min="7" max="7" width="10.7109375" customWidth="1"/>
    <col min="8" max="8" width="10.42578125" customWidth="1"/>
    <col min="9" max="9" width="10.28515625" bestFit="1" customWidth="1"/>
    <col min="12" max="12" width="10.5703125" bestFit="1" customWidth="1"/>
  </cols>
  <sheetData>
    <row r="1" spans="1:8" ht="15.75" thickBot="1" x14ac:dyDescent="0.3">
      <c r="A1" s="1"/>
      <c r="B1" s="22" t="s">
        <v>0</v>
      </c>
      <c r="C1" s="23"/>
      <c r="D1" s="24"/>
    </row>
    <row r="2" spans="1:8" ht="30.75" thickBot="1" x14ac:dyDescent="0.3">
      <c r="A2" s="2" t="s">
        <v>1</v>
      </c>
      <c r="B2" s="2" t="s">
        <v>2</v>
      </c>
      <c r="C2" s="3" t="s">
        <v>3</v>
      </c>
      <c r="D2" s="4" t="s">
        <v>38</v>
      </c>
    </row>
    <row r="3" spans="1:8" ht="15.75" thickBot="1" x14ac:dyDescent="0.3">
      <c r="A3" s="5">
        <v>1</v>
      </c>
      <c r="B3" s="5">
        <v>0</v>
      </c>
      <c r="C3" s="5">
        <v>0</v>
      </c>
      <c r="D3" s="6">
        <v>0</v>
      </c>
    </row>
    <row r="5" spans="1:8" ht="63.75" customHeight="1" thickBot="1" x14ac:dyDescent="0.3">
      <c r="A5" s="7" t="s">
        <v>4</v>
      </c>
      <c r="B5" s="7" t="s">
        <v>5</v>
      </c>
      <c r="C5" s="7" t="s">
        <v>3</v>
      </c>
      <c r="D5" s="7" t="s">
        <v>38</v>
      </c>
      <c r="E5" s="7" t="s">
        <v>6</v>
      </c>
      <c r="F5" s="7" t="s">
        <v>7</v>
      </c>
      <c r="G5" s="7" t="s">
        <v>10</v>
      </c>
      <c r="H5" s="7" t="s">
        <v>9</v>
      </c>
    </row>
    <row r="6" spans="1:8" x14ac:dyDescent="0.25">
      <c r="A6">
        <v>0</v>
      </c>
      <c r="B6" s="8">
        <v>16.887653303838498</v>
      </c>
      <c r="C6">
        <v>50</v>
      </c>
      <c r="D6">
        <v>1</v>
      </c>
      <c r="E6">
        <f t="shared" ref="E6:E41" si="0">Intercept+Dosage_Coeff*B6+Age_Coeff*C6+Sex_Coeff*D6</f>
        <v>1</v>
      </c>
      <c r="F6" s="9">
        <f>EXP(E6)</f>
        <v>2.7182818284590451</v>
      </c>
      <c r="G6" s="10">
        <f>F6/(1+F6)</f>
        <v>0.7310585786300049</v>
      </c>
      <c r="H6" s="10">
        <f t="shared" ref="H6:H41" si="1">IF(A6=1,G6,1-G6)</f>
        <v>0.2689414213699951</v>
      </c>
    </row>
    <row r="7" spans="1:8" x14ac:dyDescent="0.25">
      <c r="A7">
        <v>0</v>
      </c>
      <c r="B7" s="8">
        <v>17.030502315978563</v>
      </c>
      <c r="C7">
        <v>50</v>
      </c>
      <c r="D7">
        <v>1</v>
      </c>
      <c r="E7">
        <f t="shared" si="0"/>
        <v>1</v>
      </c>
      <c r="F7" s="9">
        <f t="shared" ref="F7:F41" si="2">EXP(E7)</f>
        <v>2.7182818284590451</v>
      </c>
      <c r="G7" s="10">
        <f t="shared" ref="G7:G41" si="3">F7/(1+F7)</f>
        <v>0.7310585786300049</v>
      </c>
      <c r="H7" s="10">
        <f t="shared" si="1"/>
        <v>0.2689414213699951</v>
      </c>
    </row>
    <row r="8" spans="1:8" x14ac:dyDescent="0.25">
      <c r="A8">
        <v>0</v>
      </c>
      <c r="B8" s="8">
        <v>17.503588443485505</v>
      </c>
      <c r="C8">
        <v>47</v>
      </c>
      <c r="D8">
        <v>1</v>
      </c>
      <c r="E8">
        <f t="shared" si="0"/>
        <v>1</v>
      </c>
      <c r="F8" s="9">
        <f t="shared" si="2"/>
        <v>2.7182818284590451</v>
      </c>
      <c r="G8" s="10">
        <f t="shared" si="3"/>
        <v>0.7310585786300049</v>
      </c>
      <c r="H8" s="10">
        <f t="shared" si="1"/>
        <v>0.2689414213699951</v>
      </c>
    </row>
    <row r="9" spans="1:8" x14ac:dyDescent="0.25">
      <c r="A9">
        <v>0</v>
      </c>
      <c r="B9" s="8">
        <v>17.405116562100972</v>
      </c>
      <c r="C9">
        <v>49</v>
      </c>
      <c r="D9">
        <v>1</v>
      </c>
      <c r="E9">
        <f t="shared" si="0"/>
        <v>1</v>
      </c>
      <c r="F9" s="9">
        <f t="shared" si="2"/>
        <v>2.7182818284590451</v>
      </c>
      <c r="G9" s="10">
        <f t="shared" si="3"/>
        <v>0.7310585786300049</v>
      </c>
      <c r="H9" s="10">
        <f t="shared" si="1"/>
        <v>0.2689414213699951</v>
      </c>
    </row>
    <row r="10" spans="1:8" x14ac:dyDescent="0.25">
      <c r="A10">
        <v>0</v>
      </c>
      <c r="B10" s="8">
        <v>18.287152525949935</v>
      </c>
      <c r="C10">
        <v>42</v>
      </c>
      <c r="D10">
        <v>1</v>
      </c>
      <c r="E10">
        <f t="shared" si="0"/>
        <v>1</v>
      </c>
      <c r="F10" s="9">
        <f t="shared" si="2"/>
        <v>2.7182818284590451</v>
      </c>
      <c r="G10" s="10">
        <f t="shared" si="3"/>
        <v>0.7310585786300049</v>
      </c>
      <c r="H10" s="10">
        <f t="shared" si="1"/>
        <v>0.2689414213699951</v>
      </c>
    </row>
    <row r="11" spans="1:8" x14ac:dyDescent="0.25">
      <c r="A11">
        <v>0</v>
      </c>
      <c r="B11" s="8">
        <v>18.021051701747979</v>
      </c>
      <c r="C11">
        <v>47</v>
      </c>
      <c r="D11">
        <v>1</v>
      </c>
      <c r="E11">
        <f t="shared" si="0"/>
        <v>1</v>
      </c>
      <c r="F11" s="9">
        <f t="shared" si="2"/>
        <v>2.7182818284590451</v>
      </c>
      <c r="G11" s="10">
        <f t="shared" si="3"/>
        <v>0.7310585786300049</v>
      </c>
      <c r="H11" s="10">
        <f t="shared" si="1"/>
        <v>0.2689414213699951</v>
      </c>
    </row>
    <row r="12" spans="1:8" x14ac:dyDescent="0.25">
      <c r="A12">
        <v>0</v>
      </c>
      <c r="B12" s="8">
        <v>17.862168616816685</v>
      </c>
      <c r="C12">
        <v>49</v>
      </c>
      <c r="D12">
        <v>1</v>
      </c>
      <c r="E12">
        <f t="shared" si="0"/>
        <v>1</v>
      </c>
      <c r="F12" s="9">
        <f t="shared" si="2"/>
        <v>2.7182818284590451</v>
      </c>
      <c r="G12" s="10">
        <f t="shared" si="3"/>
        <v>0.7310585786300049</v>
      </c>
      <c r="H12" s="10">
        <f t="shared" si="1"/>
        <v>0.2689414213699951</v>
      </c>
    </row>
    <row r="13" spans="1:8" x14ac:dyDescent="0.25">
      <c r="A13">
        <v>0</v>
      </c>
      <c r="B13" s="8">
        <v>17.519136635283065</v>
      </c>
      <c r="C13">
        <v>55</v>
      </c>
      <c r="D13">
        <v>1</v>
      </c>
      <c r="E13">
        <f t="shared" si="0"/>
        <v>1</v>
      </c>
      <c r="F13" s="9">
        <f t="shared" si="2"/>
        <v>2.7182818284590451</v>
      </c>
      <c r="G13" s="10">
        <f t="shared" si="3"/>
        <v>0.7310585786300049</v>
      </c>
      <c r="H13" s="10">
        <f t="shared" si="1"/>
        <v>0.2689414213699951</v>
      </c>
    </row>
    <row r="14" spans="1:8" x14ac:dyDescent="0.25">
      <c r="A14">
        <v>0</v>
      </c>
      <c r="B14" s="8">
        <v>18.036761853876762</v>
      </c>
      <c r="C14">
        <v>51</v>
      </c>
      <c r="D14">
        <v>1</v>
      </c>
      <c r="E14">
        <f t="shared" si="0"/>
        <v>1</v>
      </c>
      <c r="F14" s="9">
        <f t="shared" si="2"/>
        <v>2.7182818284590451</v>
      </c>
      <c r="G14" s="10">
        <f t="shared" si="3"/>
        <v>0.7310585786300049</v>
      </c>
      <c r="H14" s="10">
        <f t="shared" si="1"/>
        <v>0.2689414213699951</v>
      </c>
    </row>
    <row r="15" spans="1:8" x14ac:dyDescent="0.25">
      <c r="A15">
        <v>0</v>
      </c>
      <c r="B15" s="8">
        <v>14.168177382246888</v>
      </c>
      <c r="C15">
        <v>52</v>
      </c>
      <c r="D15">
        <v>2</v>
      </c>
      <c r="E15">
        <f t="shared" si="0"/>
        <v>1</v>
      </c>
      <c r="F15" s="9">
        <f t="shared" si="2"/>
        <v>2.7182818284590451</v>
      </c>
      <c r="G15" s="10">
        <f t="shared" si="3"/>
        <v>0.7310585786300049</v>
      </c>
      <c r="H15" s="10">
        <f t="shared" si="1"/>
        <v>0.2689414213699951</v>
      </c>
    </row>
    <row r="16" spans="1:8" x14ac:dyDescent="0.25">
      <c r="A16">
        <v>0</v>
      </c>
      <c r="B16" s="8">
        <v>18.158879943620082</v>
      </c>
      <c r="C16">
        <v>52</v>
      </c>
      <c r="D16">
        <v>1</v>
      </c>
      <c r="E16">
        <f t="shared" si="0"/>
        <v>1</v>
      </c>
      <c r="F16" s="9">
        <f t="shared" si="2"/>
        <v>2.7182818284590451</v>
      </c>
      <c r="G16" s="10">
        <f t="shared" si="3"/>
        <v>0.7310585786300049</v>
      </c>
      <c r="H16" s="10">
        <f t="shared" si="1"/>
        <v>0.2689414213699951</v>
      </c>
    </row>
    <row r="17" spans="1:8" x14ac:dyDescent="0.25">
      <c r="A17">
        <v>0</v>
      </c>
      <c r="B17" s="8">
        <v>18.885919870487136</v>
      </c>
      <c r="C17">
        <v>55</v>
      </c>
      <c r="D17">
        <v>1</v>
      </c>
      <c r="E17">
        <f t="shared" si="0"/>
        <v>1</v>
      </c>
      <c r="F17" s="9">
        <f t="shared" si="2"/>
        <v>2.7182818284590451</v>
      </c>
      <c r="G17" s="10">
        <f t="shared" si="3"/>
        <v>0.7310585786300049</v>
      </c>
      <c r="H17" s="10">
        <f t="shared" si="1"/>
        <v>0.2689414213699951</v>
      </c>
    </row>
    <row r="18" spans="1:8" x14ac:dyDescent="0.25">
      <c r="A18">
        <v>1</v>
      </c>
      <c r="B18" s="8">
        <v>15.733847904194725</v>
      </c>
      <c r="C18">
        <v>49</v>
      </c>
      <c r="D18">
        <v>2</v>
      </c>
      <c r="E18">
        <f t="shared" si="0"/>
        <v>1</v>
      </c>
      <c r="F18" s="9">
        <f t="shared" si="2"/>
        <v>2.7182818284590451</v>
      </c>
      <c r="G18" s="10">
        <f t="shared" si="3"/>
        <v>0.7310585786300049</v>
      </c>
      <c r="H18" s="10">
        <f t="shared" si="1"/>
        <v>0.7310585786300049</v>
      </c>
    </row>
    <row r="19" spans="1:8" x14ac:dyDescent="0.25">
      <c r="A19">
        <v>0</v>
      </c>
      <c r="B19" s="8">
        <v>20.09398198109114</v>
      </c>
      <c r="C19">
        <v>54</v>
      </c>
      <c r="D19">
        <v>1</v>
      </c>
      <c r="E19">
        <f t="shared" si="0"/>
        <v>1</v>
      </c>
      <c r="F19" s="9">
        <f t="shared" si="2"/>
        <v>2.7182818284590451</v>
      </c>
      <c r="G19" s="10">
        <f t="shared" si="3"/>
        <v>0.7310585786300049</v>
      </c>
      <c r="H19" s="10">
        <f t="shared" si="1"/>
        <v>0.2689414213699951</v>
      </c>
    </row>
    <row r="20" spans="1:8" x14ac:dyDescent="0.25">
      <c r="A20">
        <v>1</v>
      </c>
      <c r="B20" s="8">
        <v>19.997615584012525</v>
      </c>
      <c r="C20">
        <v>55</v>
      </c>
      <c r="D20">
        <v>1</v>
      </c>
      <c r="E20">
        <f t="shared" si="0"/>
        <v>1</v>
      </c>
      <c r="F20" s="9">
        <f t="shared" si="2"/>
        <v>2.7182818284590451</v>
      </c>
      <c r="G20" s="10">
        <f t="shared" si="3"/>
        <v>0.7310585786300049</v>
      </c>
      <c r="H20" s="10">
        <f t="shared" si="1"/>
        <v>0.7310585786300049</v>
      </c>
    </row>
    <row r="21" spans="1:8" x14ac:dyDescent="0.25">
      <c r="A21">
        <v>0</v>
      </c>
      <c r="B21" s="8">
        <v>20.234239627931611</v>
      </c>
      <c r="C21">
        <v>53</v>
      </c>
      <c r="D21">
        <v>1</v>
      </c>
      <c r="E21">
        <f t="shared" si="0"/>
        <v>1</v>
      </c>
      <c r="F21" s="9">
        <f t="shared" si="2"/>
        <v>2.7182818284590451</v>
      </c>
      <c r="G21" s="10">
        <f t="shared" si="3"/>
        <v>0.7310585786300049</v>
      </c>
      <c r="H21" s="10">
        <f t="shared" si="1"/>
        <v>0.2689414213699951</v>
      </c>
    </row>
    <row r="22" spans="1:8" x14ac:dyDescent="0.25">
      <c r="A22">
        <v>0</v>
      </c>
      <c r="B22" s="8">
        <v>18.168273642831107</v>
      </c>
      <c r="C22">
        <v>44</v>
      </c>
      <c r="D22">
        <v>2</v>
      </c>
      <c r="E22">
        <f t="shared" si="0"/>
        <v>1</v>
      </c>
      <c r="F22" s="9">
        <f t="shared" si="2"/>
        <v>2.7182818284590451</v>
      </c>
      <c r="G22" s="10">
        <f t="shared" si="3"/>
        <v>0.7310585786300049</v>
      </c>
      <c r="H22" s="10">
        <f t="shared" si="1"/>
        <v>0.2689414213699951</v>
      </c>
    </row>
    <row r="23" spans="1:8" x14ac:dyDescent="0.25">
      <c r="A23">
        <v>0</v>
      </c>
      <c r="B23" s="8">
        <v>17.071640240109602</v>
      </c>
      <c r="C23">
        <v>54</v>
      </c>
      <c r="D23">
        <v>2</v>
      </c>
      <c r="E23">
        <f t="shared" si="0"/>
        <v>1</v>
      </c>
      <c r="F23" s="9">
        <f t="shared" si="2"/>
        <v>2.7182818284590451</v>
      </c>
      <c r="G23" s="10">
        <f t="shared" si="3"/>
        <v>0.7310585786300049</v>
      </c>
      <c r="H23" s="10">
        <f t="shared" si="1"/>
        <v>0.2689414213699951</v>
      </c>
    </row>
    <row r="24" spans="1:8" x14ac:dyDescent="0.25">
      <c r="A24">
        <v>0</v>
      </c>
      <c r="B24" s="8">
        <v>21.441977817873166</v>
      </c>
      <c r="C24">
        <v>53</v>
      </c>
      <c r="D24">
        <v>1</v>
      </c>
      <c r="E24">
        <f t="shared" si="0"/>
        <v>1</v>
      </c>
      <c r="F24" s="9">
        <f t="shared" si="2"/>
        <v>2.7182818284590451</v>
      </c>
      <c r="G24" s="10">
        <f t="shared" si="3"/>
        <v>0.7310585786300049</v>
      </c>
      <c r="H24" s="10">
        <f t="shared" si="1"/>
        <v>0.2689414213699951</v>
      </c>
    </row>
    <row r="25" spans="1:8" x14ac:dyDescent="0.25">
      <c r="A25">
        <v>0</v>
      </c>
      <c r="B25" s="8">
        <v>21.307388782625555</v>
      </c>
      <c r="C25">
        <v>56</v>
      </c>
      <c r="D25">
        <v>1</v>
      </c>
      <c r="E25">
        <f t="shared" si="0"/>
        <v>1</v>
      </c>
      <c r="F25" s="9">
        <f t="shared" si="2"/>
        <v>2.7182818284590451</v>
      </c>
      <c r="G25" s="10">
        <f t="shared" si="3"/>
        <v>0.7310585786300049</v>
      </c>
      <c r="H25" s="10">
        <f t="shared" si="1"/>
        <v>0.2689414213699951</v>
      </c>
    </row>
    <row r="26" spans="1:8" x14ac:dyDescent="0.25">
      <c r="A26">
        <v>1</v>
      </c>
      <c r="B26" s="8">
        <v>17.915453565789566</v>
      </c>
      <c r="C26">
        <v>57</v>
      </c>
      <c r="D26">
        <v>2</v>
      </c>
      <c r="E26">
        <f t="shared" si="0"/>
        <v>1</v>
      </c>
      <c r="F26" s="9">
        <f t="shared" si="2"/>
        <v>2.7182818284590451</v>
      </c>
      <c r="G26" s="10">
        <f t="shared" si="3"/>
        <v>0.7310585786300049</v>
      </c>
      <c r="H26" s="10">
        <f t="shared" si="1"/>
        <v>0.7310585786300049</v>
      </c>
    </row>
    <row r="27" spans="1:8" x14ac:dyDescent="0.25">
      <c r="A27">
        <v>0</v>
      </c>
      <c r="B27" s="8">
        <v>19.167244965824199</v>
      </c>
      <c r="C27">
        <v>51</v>
      </c>
      <c r="D27">
        <v>2</v>
      </c>
      <c r="E27">
        <f t="shared" si="0"/>
        <v>1</v>
      </c>
      <c r="F27" s="9">
        <f t="shared" si="2"/>
        <v>2.7182818284590451</v>
      </c>
      <c r="G27" s="10">
        <f t="shared" si="3"/>
        <v>0.7310585786300049</v>
      </c>
      <c r="H27" s="10">
        <f t="shared" si="1"/>
        <v>0.2689414213699951</v>
      </c>
    </row>
    <row r="28" spans="1:8" x14ac:dyDescent="0.25">
      <c r="A28">
        <v>0</v>
      </c>
      <c r="B28" s="8">
        <v>19.287095610930375</v>
      </c>
      <c r="C28">
        <v>53</v>
      </c>
      <c r="D28">
        <v>2</v>
      </c>
      <c r="E28">
        <f t="shared" si="0"/>
        <v>1</v>
      </c>
      <c r="F28" s="9">
        <f t="shared" si="2"/>
        <v>2.7182818284590451</v>
      </c>
      <c r="G28" s="10">
        <f t="shared" si="3"/>
        <v>0.7310585786300049</v>
      </c>
      <c r="H28" s="10">
        <f t="shared" si="1"/>
        <v>0.2689414213699951</v>
      </c>
    </row>
    <row r="29" spans="1:8" x14ac:dyDescent="0.25">
      <c r="A29">
        <v>1</v>
      </c>
      <c r="B29" s="8">
        <v>23.539688027893682</v>
      </c>
      <c r="C29">
        <v>51</v>
      </c>
      <c r="D29">
        <v>1</v>
      </c>
      <c r="E29">
        <f t="shared" si="0"/>
        <v>1</v>
      </c>
      <c r="F29" s="9">
        <f t="shared" si="2"/>
        <v>2.7182818284590451</v>
      </c>
      <c r="G29" s="10">
        <f t="shared" si="3"/>
        <v>0.7310585786300049</v>
      </c>
      <c r="H29" s="10">
        <f t="shared" si="1"/>
        <v>0.7310585786300049</v>
      </c>
    </row>
    <row r="30" spans="1:8" x14ac:dyDescent="0.25">
      <c r="A30">
        <v>1</v>
      </c>
      <c r="B30" s="8">
        <v>19.49067974727965</v>
      </c>
      <c r="C30">
        <v>55</v>
      </c>
      <c r="D30">
        <v>2</v>
      </c>
      <c r="E30">
        <f t="shared" si="0"/>
        <v>1</v>
      </c>
      <c r="F30" s="9">
        <f t="shared" si="2"/>
        <v>2.7182818284590451</v>
      </c>
      <c r="G30" s="10">
        <f t="shared" si="3"/>
        <v>0.7310585786300049</v>
      </c>
      <c r="H30" s="10">
        <f t="shared" si="1"/>
        <v>0.7310585786300049</v>
      </c>
    </row>
    <row r="31" spans="1:8" x14ac:dyDescent="0.25">
      <c r="A31">
        <v>1</v>
      </c>
      <c r="B31" s="8">
        <v>23.175115322307192</v>
      </c>
      <c r="C31">
        <v>59</v>
      </c>
      <c r="D31">
        <v>1</v>
      </c>
      <c r="E31">
        <f t="shared" si="0"/>
        <v>1</v>
      </c>
      <c r="F31" s="9">
        <f t="shared" si="2"/>
        <v>2.7182818284590451</v>
      </c>
      <c r="G31" s="10">
        <f t="shared" si="3"/>
        <v>0.7310585786300049</v>
      </c>
      <c r="H31" s="10">
        <f t="shared" si="1"/>
        <v>0.7310585786300049</v>
      </c>
    </row>
    <row r="32" spans="1:8" x14ac:dyDescent="0.25">
      <c r="A32">
        <v>1</v>
      </c>
      <c r="B32" s="8">
        <v>20.575975926815435</v>
      </c>
      <c r="C32">
        <v>47</v>
      </c>
      <c r="D32">
        <v>2</v>
      </c>
      <c r="E32">
        <f t="shared" si="0"/>
        <v>1</v>
      </c>
      <c r="F32" s="9">
        <f t="shared" si="2"/>
        <v>2.7182818284590451</v>
      </c>
      <c r="G32" s="10">
        <f t="shared" si="3"/>
        <v>0.7310585786300049</v>
      </c>
      <c r="H32" s="10">
        <f t="shared" si="1"/>
        <v>0.7310585786300049</v>
      </c>
    </row>
    <row r="33" spans="1:8" x14ac:dyDescent="0.25">
      <c r="A33">
        <v>1</v>
      </c>
      <c r="B33" s="8">
        <v>21.298642924739426</v>
      </c>
      <c r="C33">
        <v>54</v>
      </c>
      <c r="D33">
        <v>2</v>
      </c>
      <c r="E33">
        <f t="shared" si="0"/>
        <v>1</v>
      </c>
      <c r="F33" s="9">
        <f t="shared" si="2"/>
        <v>2.7182818284590451</v>
      </c>
      <c r="G33" s="10">
        <f t="shared" si="3"/>
        <v>0.7310585786300049</v>
      </c>
      <c r="H33" s="10">
        <f t="shared" si="1"/>
        <v>0.7310585786300049</v>
      </c>
    </row>
    <row r="34" spans="1:8" x14ac:dyDescent="0.25">
      <c r="A34">
        <v>0</v>
      </c>
      <c r="B34" s="8">
        <v>21.161138603529775</v>
      </c>
      <c r="C34">
        <v>56</v>
      </c>
      <c r="D34">
        <v>2</v>
      </c>
      <c r="E34">
        <f t="shared" si="0"/>
        <v>1</v>
      </c>
      <c r="F34" s="9">
        <f t="shared" si="2"/>
        <v>2.7182818284590451</v>
      </c>
      <c r="G34" s="10">
        <f t="shared" si="3"/>
        <v>0.7310585786300049</v>
      </c>
      <c r="H34" s="10">
        <f t="shared" si="1"/>
        <v>0.2689414213699951</v>
      </c>
    </row>
    <row r="35" spans="1:8" x14ac:dyDescent="0.25">
      <c r="A35">
        <v>1</v>
      </c>
      <c r="B35" s="8">
        <v>21.833435938442928</v>
      </c>
      <c r="C35">
        <v>51</v>
      </c>
      <c r="D35">
        <v>2</v>
      </c>
      <c r="E35">
        <f t="shared" si="0"/>
        <v>1</v>
      </c>
      <c r="F35" s="9">
        <f t="shared" si="2"/>
        <v>2.7182818284590451</v>
      </c>
      <c r="G35" s="10">
        <f t="shared" si="3"/>
        <v>0.7310585786300049</v>
      </c>
      <c r="H35" s="10">
        <f t="shared" si="1"/>
        <v>0.7310585786300049</v>
      </c>
    </row>
    <row r="36" spans="1:8" x14ac:dyDescent="0.25">
      <c r="A36">
        <v>1</v>
      </c>
      <c r="B36" s="8">
        <v>21.725732318178594</v>
      </c>
      <c r="C36">
        <v>58</v>
      </c>
      <c r="D36">
        <v>2</v>
      </c>
      <c r="E36">
        <f t="shared" si="0"/>
        <v>1</v>
      </c>
      <c r="F36" s="9">
        <f t="shared" si="2"/>
        <v>2.7182818284590451</v>
      </c>
      <c r="G36" s="10">
        <f t="shared" si="3"/>
        <v>0.7310585786300049</v>
      </c>
      <c r="H36" s="10">
        <f t="shared" si="1"/>
        <v>0.7310585786300049</v>
      </c>
    </row>
    <row r="37" spans="1:8" x14ac:dyDescent="0.25">
      <c r="A37">
        <v>1</v>
      </c>
      <c r="B37" s="8">
        <v>23.547300163461237</v>
      </c>
      <c r="C37">
        <v>53</v>
      </c>
      <c r="D37">
        <v>2</v>
      </c>
      <c r="E37">
        <f t="shared" si="0"/>
        <v>1</v>
      </c>
      <c r="F37" s="9">
        <f t="shared" si="2"/>
        <v>2.7182818284590451</v>
      </c>
      <c r="G37" s="10">
        <f t="shared" si="3"/>
        <v>0.7310585786300049</v>
      </c>
      <c r="H37" s="10">
        <f t="shared" si="1"/>
        <v>0.7310585786300049</v>
      </c>
    </row>
    <row r="38" spans="1:8" x14ac:dyDescent="0.25">
      <c r="A38">
        <v>0</v>
      </c>
      <c r="B38" s="8">
        <v>25.058066133123944</v>
      </c>
      <c r="C38">
        <f>C34-10</f>
        <v>46</v>
      </c>
      <c r="D38">
        <v>1</v>
      </c>
      <c r="E38">
        <f t="shared" si="0"/>
        <v>1</v>
      </c>
      <c r="F38" s="9">
        <f t="shared" si="2"/>
        <v>2.7182818284590451</v>
      </c>
      <c r="G38" s="10">
        <f t="shared" si="3"/>
        <v>0.7310585786300049</v>
      </c>
      <c r="H38" s="10">
        <f t="shared" si="1"/>
        <v>0.2689414213699951</v>
      </c>
    </row>
    <row r="39" spans="1:8" x14ac:dyDescent="0.25">
      <c r="A39">
        <v>1</v>
      </c>
      <c r="B39" s="8">
        <v>26.442826965093943</v>
      </c>
      <c r="C39">
        <f t="shared" ref="C39:C41" si="4">C35-10</f>
        <v>41</v>
      </c>
      <c r="D39">
        <v>2</v>
      </c>
      <c r="E39">
        <f t="shared" si="0"/>
        <v>1</v>
      </c>
      <c r="F39" s="9">
        <f t="shared" si="2"/>
        <v>2.7182818284590451</v>
      </c>
      <c r="G39" s="10">
        <f t="shared" si="3"/>
        <v>0.7310585786300049</v>
      </c>
      <c r="H39" s="10">
        <f t="shared" si="1"/>
        <v>0.7310585786300049</v>
      </c>
    </row>
    <row r="40" spans="1:8" x14ac:dyDescent="0.25">
      <c r="A40">
        <v>1</v>
      </c>
      <c r="B40" s="8">
        <v>25.787049583965697</v>
      </c>
      <c r="C40">
        <f t="shared" si="4"/>
        <v>48</v>
      </c>
      <c r="D40">
        <v>1</v>
      </c>
      <c r="E40">
        <f t="shared" si="0"/>
        <v>1</v>
      </c>
      <c r="F40" s="9">
        <f t="shared" si="2"/>
        <v>2.7182818284590451</v>
      </c>
      <c r="G40" s="10">
        <f t="shared" si="3"/>
        <v>0.7310585786300049</v>
      </c>
      <c r="H40" s="10">
        <f t="shared" si="1"/>
        <v>0.7310585786300049</v>
      </c>
    </row>
    <row r="41" spans="1:8" x14ac:dyDescent="0.25">
      <c r="A41">
        <v>1</v>
      </c>
      <c r="B41" s="8">
        <v>26.179479466522807</v>
      </c>
      <c r="C41">
        <f t="shared" si="4"/>
        <v>43</v>
      </c>
      <c r="D41">
        <v>2</v>
      </c>
      <c r="E41">
        <f t="shared" si="0"/>
        <v>1</v>
      </c>
      <c r="F41" s="9">
        <f t="shared" si="2"/>
        <v>2.7182818284590451</v>
      </c>
      <c r="G41" s="10">
        <f t="shared" si="3"/>
        <v>0.7310585786300049</v>
      </c>
      <c r="H41" s="10">
        <f t="shared" si="1"/>
        <v>0.7310585786300049</v>
      </c>
    </row>
    <row r="42" spans="1:8" x14ac:dyDescent="0.25">
      <c r="H42" s="10"/>
    </row>
    <row r="43" spans="1:8" x14ac:dyDescent="0.25">
      <c r="H43" s="10"/>
    </row>
  </sheetData>
  <mergeCells count="1">
    <mergeCell ref="B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3"/>
  <sheetViews>
    <sheetView workbookViewId="0">
      <selection activeCell="I3" sqref="I3"/>
    </sheetView>
  </sheetViews>
  <sheetFormatPr defaultRowHeight="15" x14ac:dyDescent="0.25"/>
  <cols>
    <col min="1" max="1" width="9.28515625" customWidth="1"/>
    <col min="2" max="3" width="8.28515625" bestFit="1" customWidth="1"/>
    <col min="4" max="4" width="7.28515625" customWidth="1"/>
    <col min="5" max="5" width="7.5703125" bestFit="1" customWidth="1"/>
    <col min="6" max="6" width="8.5703125" bestFit="1" customWidth="1"/>
    <col min="7" max="7" width="10.7109375" customWidth="1"/>
    <col min="8" max="8" width="10.42578125" customWidth="1"/>
    <col min="9" max="9" width="10.28515625" bestFit="1" customWidth="1"/>
    <col min="12" max="12" width="10.5703125" bestFit="1" customWidth="1"/>
  </cols>
  <sheetData>
    <row r="1" spans="1:9" ht="15.75" thickBot="1" x14ac:dyDescent="0.3">
      <c r="A1" s="1"/>
      <c r="B1" s="22" t="s">
        <v>0</v>
      </c>
      <c r="C1" s="23"/>
      <c r="D1" s="24"/>
    </row>
    <row r="2" spans="1:9" ht="30.75" thickBot="1" x14ac:dyDescent="0.3">
      <c r="A2" s="2" t="s">
        <v>1</v>
      </c>
      <c r="B2" s="2" t="s">
        <v>2</v>
      </c>
      <c r="C2" s="3" t="s">
        <v>3</v>
      </c>
      <c r="D2" s="4" t="s">
        <v>38</v>
      </c>
    </row>
    <row r="3" spans="1:9" ht="15.75" thickBot="1" x14ac:dyDescent="0.3">
      <c r="A3" s="5">
        <v>1</v>
      </c>
      <c r="B3" s="5">
        <v>0</v>
      </c>
      <c r="C3" s="5">
        <v>0</v>
      </c>
      <c r="D3" s="6">
        <v>0</v>
      </c>
      <c r="H3" s="11" t="s">
        <v>11</v>
      </c>
      <c r="I3" s="10">
        <f>SUM(I6:I41)</f>
        <v>-33.277420750656042</v>
      </c>
    </row>
    <row r="5" spans="1:9" ht="64.5" customHeight="1" thickBot="1" x14ac:dyDescent="0.3">
      <c r="A5" s="7" t="s">
        <v>4</v>
      </c>
      <c r="B5" s="7" t="s">
        <v>5</v>
      </c>
      <c r="C5" s="7" t="s">
        <v>3</v>
      </c>
      <c r="D5" s="7" t="s">
        <v>38</v>
      </c>
      <c r="E5" s="7" t="s">
        <v>6</v>
      </c>
      <c r="F5" s="7" t="s">
        <v>7</v>
      </c>
      <c r="G5" s="7" t="s">
        <v>10</v>
      </c>
      <c r="H5" s="7" t="s">
        <v>9</v>
      </c>
      <c r="I5" s="7" t="s">
        <v>8</v>
      </c>
    </row>
    <row r="6" spans="1:9" x14ac:dyDescent="0.25">
      <c r="A6">
        <v>0</v>
      </c>
      <c r="B6" s="8">
        <v>16.887653303838498</v>
      </c>
      <c r="C6">
        <v>50</v>
      </c>
      <c r="D6">
        <v>1</v>
      </c>
      <c r="E6">
        <f t="shared" ref="E6:E41" si="0">Intercept+Dosage_Coeff*B6+Age_Coeff*C6+Sex_Coeff*D6</f>
        <v>1</v>
      </c>
      <c r="F6" s="9">
        <f>EXP(E6)</f>
        <v>2.7182818284590451</v>
      </c>
      <c r="G6" s="10">
        <f>F6/(1+F6)</f>
        <v>0.7310585786300049</v>
      </c>
      <c r="H6" s="10">
        <f t="shared" ref="H6:H41" si="1">IF(A6=1,G6,1-G6)</f>
        <v>0.2689414213699951</v>
      </c>
      <c r="I6" s="10">
        <f>LN(H6)</f>
        <v>-1.3132616875182228</v>
      </c>
    </row>
    <row r="7" spans="1:9" x14ac:dyDescent="0.25">
      <c r="A7">
        <v>0</v>
      </c>
      <c r="B7" s="8">
        <v>17.030502315978563</v>
      </c>
      <c r="C7">
        <v>50</v>
      </c>
      <c r="D7">
        <v>1</v>
      </c>
      <c r="E7">
        <f t="shared" si="0"/>
        <v>1</v>
      </c>
      <c r="F7" s="9">
        <f t="shared" ref="F7:F41" si="2">EXP(E7)</f>
        <v>2.7182818284590451</v>
      </c>
      <c r="G7" s="10">
        <f t="shared" ref="G7:G41" si="3">F7/(1+F7)</f>
        <v>0.7310585786300049</v>
      </c>
      <c r="H7" s="10">
        <f t="shared" si="1"/>
        <v>0.2689414213699951</v>
      </c>
      <c r="I7" s="10">
        <f t="shared" ref="I7:I41" si="4">LN(H7)</f>
        <v>-1.3132616875182228</v>
      </c>
    </row>
    <row r="8" spans="1:9" x14ac:dyDescent="0.25">
      <c r="A8">
        <v>0</v>
      </c>
      <c r="B8" s="8">
        <v>17.503588443485505</v>
      </c>
      <c r="C8">
        <v>47</v>
      </c>
      <c r="D8">
        <v>1</v>
      </c>
      <c r="E8">
        <f t="shared" si="0"/>
        <v>1</v>
      </c>
      <c r="F8" s="9">
        <f t="shared" si="2"/>
        <v>2.7182818284590451</v>
      </c>
      <c r="G8" s="10">
        <f t="shared" si="3"/>
        <v>0.7310585786300049</v>
      </c>
      <c r="H8" s="10">
        <f t="shared" si="1"/>
        <v>0.2689414213699951</v>
      </c>
      <c r="I8" s="10">
        <f t="shared" si="4"/>
        <v>-1.3132616875182228</v>
      </c>
    </row>
    <row r="9" spans="1:9" x14ac:dyDescent="0.25">
      <c r="A9">
        <v>0</v>
      </c>
      <c r="B9" s="8">
        <v>17.405116562100972</v>
      </c>
      <c r="C9">
        <v>49</v>
      </c>
      <c r="D9">
        <v>1</v>
      </c>
      <c r="E9">
        <f t="shared" si="0"/>
        <v>1</v>
      </c>
      <c r="F9" s="9">
        <f t="shared" si="2"/>
        <v>2.7182818284590451</v>
      </c>
      <c r="G9" s="10">
        <f t="shared" si="3"/>
        <v>0.7310585786300049</v>
      </c>
      <c r="H9" s="10">
        <f t="shared" si="1"/>
        <v>0.2689414213699951</v>
      </c>
      <c r="I9" s="10">
        <f t="shared" si="4"/>
        <v>-1.3132616875182228</v>
      </c>
    </row>
    <row r="10" spans="1:9" x14ac:dyDescent="0.25">
      <c r="A10">
        <v>0</v>
      </c>
      <c r="B10" s="8">
        <v>18.287152525949935</v>
      </c>
      <c r="C10">
        <v>42</v>
      </c>
      <c r="D10">
        <v>1</v>
      </c>
      <c r="E10">
        <f t="shared" si="0"/>
        <v>1</v>
      </c>
      <c r="F10" s="9">
        <f t="shared" si="2"/>
        <v>2.7182818284590451</v>
      </c>
      <c r="G10" s="10">
        <f t="shared" si="3"/>
        <v>0.7310585786300049</v>
      </c>
      <c r="H10" s="10">
        <f t="shared" si="1"/>
        <v>0.2689414213699951</v>
      </c>
      <c r="I10" s="10">
        <f t="shared" si="4"/>
        <v>-1.3132616875182228</v>
      </c>
    </row>
    <row r="11" spans="1:9" x14ac:dyDescent="0.25">
      <c r="A11">
        <v>0</v>
      </c>
      <c r="B11" s="8">
        <v>18.021051701747979</v>
      </c>
      <c r="C11">
        <v>47</v>
      </c>
      <c r="D11">
        <v>1</v>
      </c>
      <c r="E11">
        <f t="shared" si="0"/>
        <v>1</v>
      </c>
      <c r="F11" s="9">
        <f t="shared" si="2"/>
        <v>2.7182818284590451</v>
      </c>
      <c r="G11" s="10">
        <f t="shared" si="3"/>
        <v>0.7310585786300049</v>
      </c>
      <c r="H11" s="10">
        <f t="shared" si="1"/>
        <v>0.2689414213699951</v>
      </c>
      <c r="I11" s="10">
        <f t="shared" si="4"/>
        <v>-1.3132616875182228</v>
      </c>
    </row>
    <row r="12" spans="1:9" x14ac:dyDescent="0.25">
      <c r="A12">
        <v>0</v>
      </c>
      <c r="B12" s="8">
        <v>17.862168616816685</v>
      </c>
      <c r="C12">
        <v>49</v>
      </c>
      <c r="D12">
        <v>1</v>
      </c>
      <c r="E12">
        <f t="shared" si="0"/>
        <v>1</v>
      </c>
      <c r="F12" s="9">
        <f t="shared" si="2"/>
        <v>2.7182818284590451</v>
      </c>
      <c r="G12" s="10">
        <f t="shared" si="3"/>
        <v>0.7310585786300049</v>
      </c>
      <c r="H12" s="10">
        <f t="shared" si="1"/>
        <v>0.2689414213699951</v>
      </c>
      <c r="I12" s="10">
        <f t="shared" si="4"/>
        <v>-1.3132616875182228</v>
      </c>
    </row>
    <row r="13" spans="1:9" x14ac:dyDescent="0.25">
      <c r="A13">
        <v>0</v>
      </c>
      <c r="B13" s="8">
        <v>17.519136635283065</v>
      </c>
      <c r="C13">
        <v>55</v>
      </c>
      <c r="D13">
        <v>1</v>
      </c>
      <c r="E13">
        <f t="shared" si="0"/>
        <v>1</v>
      </c>
      <c r="F13" s="9">
        <f t="shared" si="2"/>
        <v>2.7182818284590451</v>
      </c>
      <c r="G13" s="10">
        <f t="shared" si="3"/>
        <v>0.7310585786300049</v>
      </c>
      <c r="H13" s="10">
        <f t="shared" si="1"/>
        <v>0.2689414213699951</v>
      </c>
      <c r="I13" s="10">
        <f t="shared" si="4"/>
        <v>-1.3132616875182228</v>
      </c>
    </row>
    <row r="14" spans="1:9" x14ac:dyDescent="0.25">
      <c r="A14">
        <v>0</v>
      </c>
      <c r="B14" s="8">
        <v>18.036761853876762</v>
      </c>
      <c r="C14">
        <v>51</v>
      </c>
      <c r="D14">
        <v>1</v>
      </c>
      <c r="E14">
        <f t="shared" si="0"/>
        <v>1</v>
      </c>
      <c r="F14" s="9">
        <f t="shared" si="2"/>
        <v>2.7182818284590451</v>
      </c>
      <c r="G14" s="10">
        <f t="shared" si="3"/>
        <v>0.7310585786300049</v>
      </c>
      <c r="H14" s="10">
        <f t="shared" si="1"/>
        <v>0.2689414213699951</v>
      </c>
      <c r="I14" s="10">
        <f t="shared" si="4"/>
        <v>-1.3132616875182228</v>
      </c>
    </row>
    <row r="15" spans="1:9" x14ac:dyDescent="0.25">
      <c r="A15">
        <v>0</v>
      </c>
      <c r="B15" s="8">
        <v>14.168177382246888</v>
      </c>
      <c r="C15">
        <v>52</v>
      </c>
      <c r="D15">
        <v>2</v>
      </c>
      <c r="E15">
        <f t="shared" si="0"/>
        <v>1</v>
      </c>
      <c r="F15" s="9">
        <f t="shared" si="2"/>
        <v>2.7182818284590451</v>
      </c>
      <c r="G15" s="10">
        <f t="shared" si="3"/>
        <v>0.7310585786300049</v>
      </c>
      <c r="H15" s="10">
        <f t="shared" si="1"/>
        <v>0.2689414213699951</v>
      </c>
      <c r="I15" s="10">
        <f t="shared" si="4"/>
        <v>-1.3132616875182228</v>
      </c>
    </row>
    <row r="16" spans="1:9" x14ac:dyDescent="0.25">
      <c r="A16">
        <v>0</v>
      </c>
      <c r="B16" s="8">
        <v>18.158879943620082</v>
      </c>
      <c r="C16">
        <v>52</v>
      </c>
      <c r="D16">
        <v>1</v>
      </c>
      <c r="E16">
        <f t="shared" si="0"/>
        <v>1</v>
      </c>
      <c r="F16" s="9">
        <f t="shared" si="2"/>
        <v>2.7182818284590451</v>
      </c>
      <c r="G16" s="10">
        <f t="shared" si="3"/>
        <v>0.7310585786300049</v>
      </c>
      <c r="H16" s="10">
        <f t="shared" si="1"/>
        <v>0.2689414213699951</v>
      </c>
      <c r="I16" s="10">
        <f t="shared" si="4"/>
        <v>-1.3132616875182228</v>
      </c>
    </row>
    <row r="17" spans="1:9" x14ac:dyDescent="0.25">
      <c r="A17">
        <v>0</v>
      </c>
      <c r="B17" s="8">
        <v>18.885919870487136</v>
      </c>
      <c r="C17">
        <v>55</v>
      </c>
      <c r="D17">
        <v>1</v>
      </c>
      <c r="E17">
        <f t="shared" si="0"/>
        <v>1</v>
      </c>
      <c r="F17" s="9">
        <f t="shared" si="2"/>
        <v>2.7182818284590451</v>
      </c>
      <c r="G17" s="10">
        <f t="shared" si="3"/>
        <v>0.7310585786300049</v>
      </c>
      <c r="H17" s="10">
        <f t="shared" si="1"/>
        <v>0.2689414213699951</v>
      </c>
      <c r="I17" s="10">
        <f t="shared" si="4"/>
        <v>-1.3132616875182228</v>
      </c>
    </row>
    <row r="18" spans="1:9" x14ac:dyDescent="0.25">
      <c r="A18">
        <v>1</v>
      </c>
      <c r="B18" s="8">
        <v>15.733847904194725</v>
      </c>
      <c r="C18">
        <v>49</v>
      </c>
      <c r="D18">
        <v>2</v>
      </c>
      <c r="E18">
        <f t="shared" si="0"/>
        <v>1</v>
      </c>
      <c r="F18" s="9">
        <f t="shared" si="2"/>
        <v>2.7182818284590451</v>
      </c>
      <c r="G18" s="10">
        <f t="shared" si="3"/>
        <v>0.7310585786300049</v>
      </c>
      <c r="H18" s="10">
        <f t="shared" si="1"/>
        <v>0.7310585786300049</v>
      </c>
      <c r="I18" s="10">
        <f t="shared" si="4"/>
        <v>-0.31326168751822281</v>
      </c>
    </row>
    <row r="19" spans="1:9" x14ac:dyDescent="0.25">
      <c r="A19">
        <v>0</v>
      </c>
      <c r="B19" s="8">
        <v>20.09398198109114</v>
      </c>
      <c r="C19">
        <v>54</v>
      </c>
      <c r="D19">
        <v>1</v>
      </c>
      <c r="E19">
        <f t="shared" si="0"/>
        <v>1</v>
      </c>
      <c r="F19" s="9">
        <f t="shared" si="2"/>
        <v>2.7182818284590451</v>
      </c>
      <c r="G19" s="10">
        <f t="shared" si="3"/>
        <v>0.7310585786300049</v>
      </c>
      <c r="H19" s="10">
        <f t="shared" si="1"/>
        <v>0.2689414213699951</v>
      </c>
      <c r="I19" s="10">
        <f t="shared" si="4"/>
        <v>-1.3132616875182228</v>
      </c>
    </row>
    <row r="20" spans="1:9" x14ac:dyDescent="0.25">
      <c r="A20">
        <v>1</v>
      </c>
      <c r="B20" s="8">
        <v>19.997615584012525</v>
      </c>
      <c r="C20">
        <v>55</v>
      </c>
      <c r="D20">
        <v>1</v>
      </c>
      <c r="E20">
        <f t="shared" si="0"/>
        <v>1</v>
      </c>
      <c r="F20" s="9">
        <f t="shared" si="2"/>
        <v>2.7182818284590451</v>
      </c>
      <c r="G20" s="10">
        <f t="shared" si="3"/>
        <v>0.7310585786300049</v>
      </c>
      <c r="H20" s="10">
        <f t="shared" si="1"/>
        <v>0.7310585786300049</v>
      </c>
      <c r="I20" s="10">
        <f t="shared" si="4"/>
        <v>-0.31326168751822281</v>
      </c>
    </row>
    <row r="21" spans="1:9" x14ac:dyDescent="0.25">
      <c r="A21">
        <v>0</v>
      </c>
      <c r="B21" s="8">
        <v>20.234239627931611</v>
      </c>
      <c r="C21">
        <v>53</v>
      </c>
      <c r="D21">
        <v>1</v>
      </c>
      <c r="E21">
        <f t="shared" si="0"/>
        <v>1</v>
      </c>
      <c r="F21" s="9">
        <f t="shared" si="2"/>
        <v>2.7182818284590451</v>
      </c>
      <c r="G21" s="10">
        <f t="shared" si="3"/>
        <v>0.7310585786300049</v>
      </c>
      <c r="H21" s="10">
        <f t="shared" si="1"/>
        <v>0.2689414213699951</v>
      </c>
      <c r="I21" s="10">
        <f t="shared" si="4"/>
        <v>-1.3132616875182228</v>
      </c>
    </row>
    <row r="22" spans="1:9" x14ac:dyDescent="0.25">
      <c r="A22">
        <v>0</v>
      </c>
      <c r="B22" s="8">
        <v>18.168273642831107</v>
      </c>
      <c r="C22">
        <v>44</v>
      </c>
      <c r="D22">
        <v>2</v>
      </c>
      <c r="E22">
        <f t="shared" si="0"/>
        <v>1</v>
      </c>
      <c r="F22" s="9">
        <f t="shared" si="2"/>
        <v>2.7182818284590451</v>
      </c>
      <c r="G22" s="10">
        <f t="shared" si="3"/>
        <v>0.7310585786300049</v>
      </c>
      <c r="H22" s="10">
        <f t="shared" si="1"/>
        <v>0.2689414213699951</v>
      </c>
      <c r="I22" s="10">
        <f t="shared" si="4"/>
        <v>-1.3132616875182228</v>
      </c>
    </row>
    <row r="23" spans="1:9" x14ac:dyDescent="0.25">
      <c r="A23">
        <v>0</v>
      </c>
      <c r="B23" s="8">
        <v>17.071640240109602</v>
      </c>
      <c r="C23">
        <v>54</v>
      </c>
      <c r="D23">
        <v>2</v>
      </c>
      <c r="E23">
        <f t="shared" si="0"/>
        <v>1</v>
      </c>
      <c r="F23" s="9">
        <f t="shared" si="2"/>
        <v>2.7182818284590451</v>
      </c>
      <c r="G23" s="10">
        <f t="shared" si="3"/>
        <v>0.7310585786300049</v>
      </c>
      <c r="H23" s="10">
        <f t="shared" si="1"/>
        <v>0.2689414213699951</v>
      </c>
      <c r="I23" s="10">
        <f t="shared" si="4"/>
        <v>-1.3132616875182228</v>
      </c>
    </row>
    <row r="24" spans="1:9" x14ac:dyDescent="0.25">
      <c r="A24">
        <v>0</v>
      </c>
      <c r="B24" s="8">
        <v>21.441977817873166</v>
      </c>
      <c r="C24">
        <v>53</v>
      </c>
      <c r="D24">
        <v>1</v>
      </c>
      <c r="E24">
        <f t="shared" si="0"/>
        <v>1</v>
      </c>
      <c r="F24" s="9">
        <f t="shared" si="2"/>
        <v>2.7182818284590451</v>
      </c>
      <c r="G24" s="10">
        <f t="shared" si="3"/>
        <v>0.7310585786300049</v>
      </c>
      <c r="H24" s="10">
        <f t="shared" si="1"/>
        <v>0.2689414213699951</v>
      </c>
      <c r="I24" s="10">
        <f t="shared" si="4"/>
        <v>-1.3132616875182228</v>
      </c>
    </row>
    <row r="25" spans="1:9" x14ac:dyDescent="0.25">
      <c r="A25">
        <v>0</v>
      </c>
      <c r="B25" s="8">
        <v>21.307388782625555</v>
      </c>
      <c r="C25">
        <v>56</v>
      </c>
      <c r="D25">
        <v>1</v>
      </c>
      <c r="E25">
        <f t="shared" si="0"/>
        <v>1</v>
      </c>
      <c r="F25" s="9">
        <f t="shared" si="2"/>
        <v>2.7182818284590451</v>
      </c>
      <c r="G25" s="10">
        <f t="shared" si="3"/>
        <v>0.7310585786300049</v>
      </c>
      <c r="H25" s="10">
        <f t="shared" si="1"/>
        <v>0.2689414213699951</v>
      </c>
      <c r="I25" s="10">
        <f t="shared" si="4"/>
        <v>-1.3132616875182228</v>
      </c>
    </row>
    <row r="26" spans="1:9" x14ac:dyDescent="0.25">
      <c r="A26">
        <v>1</v>
      </c>
      <c r="B26" s="8">
        <v>17.915453565789566</v>
      </c>
      <c r="C26">
        <v>57</v>
      </c>
      <c r="D26">
        <v>2</v>
      </c>
      <c r="E26">
        <f t="shared" si="0"/>
        <v>1</v>
      </c>
      <c r="F26" s="9">
        <f t="shared" si="2"/>
        <v>2.7182818284590451</v>
      </c>
      <c r="G26" s="10">
        <f t="shared" si="3"/>
        <v>0.7310585786300049</v>
      </c>
      <c r="H26" s="10">
        <f t="shared" si="1"/>
        <v>0.7310585786300049</v>
      </c>
      <c r="I26" s="10">
        <f t="shared" si="4"/>
        <v>-0.31326168751822281</v>
      </c>
    </row>
    <row r="27" spans="1:9" x14ac:dyDescent="0.25">
      <c r="A27">
        <v>0</v>
      </c>
      <c r="B27" s="8">
        <v>19.167244965824199</v>
      </c>
      <c r="C27">
        <v>51</v>
      </c>
      <c r="D27">
        <v>2</v>
      </c>
      <c r="E27">
        <f t="shared" si="0"/>
        <v>1</v>
      </c>
      <c r="F27" s="9">
        <f t="shared" si="2"/>
        <v>2.7182818284590451</v>
      </c>
      <c r="G27" s="10">
        <f t="shared" si="3"/>
        <v>0.7310585786300049</v>
      </c>
      <c r="H27" s="10">
        <f t="shared" si="1"/>
        <v>0.2689414213699951</v>
      </c>
      <c r="I27" s="10">
        <f t="shared" si="4"/>
        <v>-1.3132616875182228</v>
      </c>
    </row>
    <row r="28" spans="1:9" x14ac:dyDescent="0.25">
      <c r="A28">
        <v>0</v>
      </c>
      <c r="B28" s="8">
        <v>19.287095610930375</v>
      </c>
      <c r="C28">
        <v>53</v>
      </c>
      <c r="D28">
        <v>2</v>
      </c>
      <c r="E28">
        <f t="shared" si="0"/>
        <v>1</v>
      </c>
      <c r="F28" s="9">
        <f t="shared" si="2"/>
        <v>2.7182818284590451</v>
      </c>
      <c r="G28" s="10">
        <f t="shared" si="3"/>
        <v>0.7310585786300049</v>
      </c>
      <c r="H28" s="10">
        <f t="shared" si="1"/>
        <v>0.2689414213699951</v>
      </c>
      <c r="I28" s="10">
        <f t="shared" si="4"/>
        <v>-1.3132616875182228</v>
      </c>
    </row>
    <row r="29" spans="1:9" x14ac:dyDescent="0.25">
      <c r="A29">
        <v>1</v>
      </c>
      <c r="B29" s="8">
        <v>23.539688027893682</v>
      </c>
      <c r="C29">
        <v>51</v>
      </c>
      <c r="D29">
        <v>1</v>
      </c>
      <c r="E29">
        <f t="shared" si="0"/>
        <v>1</v>
      </c>
      <c r="F29" s="9">
        <f t="shared" si="2"/>
        <v>2.7182818284590451</v>
      </c>
      <c r="G29" s="10">
        <f t="shared" si="3"/>
        <v>0.7310585786300049</v>
      </c>
      <c r="H29" s="10">
        <f t="shared" si="1"/>
        <v>0.7310585786300049</v>
      </c>
      <c r="I29" s="10">
        <f t="shared" si="4"/>
        <v>-0.31326168751822281</v>
      </c>
    </row>
    <row r="30" spans="1:9" x14ac:dyDescent="0.25">
      <c r="A30">
        <v>1</v>
      </c>
      <c r="B30" s="8">
        <v>19.49067974727965</v>
      </c>
      <c r="C30">
        <v>55</v>
      </c>
      <c r="D30">
        <v>2</v>
      </c>
      <c r="E30">
        <f t="shared" si="0"/>
        <v>1</v>
      </c>
      <c r="F30" s="9">
        <f t="shared" si="2"/>
        <v>2.7182818284590451</v>
      </c>
      <c r="G30" s="10">
        <f t="shared" si="3"/>
        <v>0.7310585786300049</v>
      </c>
      <c r="H30" s="10">
        <f t="shared" si="1"/>
        <v>0.7310585786300049</v>
      </c>
      <c r="I30" s="10">
        <f t="shared" si="4"/>
        <v>-0.31326168751822281</v>
      </c>
    </row>
    <row r="31" spans="1:9" x14ac:dyDescent="0.25">
      <c r="A31">
        <v>1</v>
      </c>
      <c r="B31" s="8">
        <v>23.175115322307192</v>
      </c>
      <c r="C31">
        <v>59</v>
      </c>
      <c r="D31">
        <v>1</v>
      </c>
      <c r="E31">
        <f t="shared" si="0"/>
        <v>1</v>
      </c>
      <c r="F31" s="9">
        <f t="shared" si="2"/>
        <v>2.7182818284590451</v>
      </c>
      <c r="G31" s="10">
        <f t="shared" si="3"/>
        <v>0.7310585786300049</v>
      </c>
      <c r="H31" s="10">
        <f t="shared" si="1"/>
        <v>0.7310585786300049</v>
      </c>
      <c r="I31" s="10">
        <f t="shared" si="4"/>
        <v>-0.31326168751822281</v>
      </c>
    </row>
    <row r="32" spans="1:9" x14ac:dyDescent="0.25">
      <c r="A32">
        <v>1</v>
      </c>
      <c r="B32" s="8">
        <v>20.575975926815435</v>
      </c>
      <c r="C32">
        <v>47</v>
      </c>
      <c r="D32">
        <v>2</v>
      </c>
      <c r="E32">
        <f t="shared" si="0"/>
        <v>1</v>
      </c>
      <c r="F32" s="9">
        <f t="shared" si="2"/>
        <v>2.7182818284590451</v>
      </c>
      <c r="G32" s="10">
        <f t="shared" si="3"/>
        <v>0.7310585786300049</v>
      </c>
      <c r="H32" s="10">
        <f t="shared" si="1"/>
        <v>0.7310585786300049</v>
      </c>
      <c r="I32" s="10">
        <f t="shared" si="4"/>
        <v>-0.31326168751822281</v>
      </c>
    </row>
    <row r="33" spans="1:9" x14ac:dyDescent="0.25">
      <c r="A33">
        <v>1</v>
      </c>
      <c r="B33" s="8">
        <v>21.298642924739426</v>
      </c>
      <c r="C33">
        <v>54</v>
      </c>
      <c r="D33">
        <v>2</v>
      </c>
      <c r="E33">
        <f t="shared" si="0"/>
        <v>1</v>
      </c>
      <c r="F33" s="9">
        <f t="shared" si="2"/>
        <v>2.7182818284590451</v>
      </c>
      <c r="G33" s="10">
        <f t="shared" si="3"/>
        <v>0.7310585786300049</v>
      </c>
      <c r="H33" s="10">
        <f t="shared" si="1"/>
        <v>0.7310585786300049</v>
      </c>
      <c r="I33" s="10">
        <f t="shared" si="4"/>
        <v>-0.31326168751822281</v>
      </c>
    </row>
    <row r="34" spans="1:9" x14ac:dyDescent="0.25">
      <c r="A34">
        <v>0</v>
      </c>
      <c r="B34" s="8">
        <v>21.161138603529775</v>
      </c>
      <c r="C34">
        <v>56</v>
      </c>
      <c r="D34">
        <v>2</v>
      </c>
      <c r="E34">
        <f t="shared" si="0"/>
        <v>1</v>
      </c>
      <c r="F34" s="9">
        <f t="shared" si="2"/>
        <v>2.7182818284590451</v>
      </c>
      <c r="G34" s="10">
        <f t="shared" si="3"/>
        <v>0.7310585786300049</v>
      </c>
      <c r="H34" s="10">
        <f t="shared" si="1"/>
        <v>0.2689414213699951</v>
      </c>
      <c r="I34" s="10">
        <f t="shared" si="4"/>
        <v>-1.3132616875182228</v>
      </c>
    </row>
    <row r="35" spans="1:9" x14ac:dyDescent="0.25">
      <c r="A35">
        <v>1</v>
      </c>
      <c r="B35" s="8">
        <v>21.833435938442928</v>
      </c>
      <c r="C35">
        <v>51</v>
      </c>
      <c r="D35">
        <v>2</v>
      </c>
      <c r="E35">
        <f t="shared" si="0"/>
        <v>1</v>
      </c>
      <c r="F35" s="9">
        <f t="shared" si="2"/>
        <v>2.7182818284590451</v>
      </c>
      <c r="G35" s="10">
        <f t="shared" si="3"/>
        <v>0.7310585786300049</v>
      </c>
      <c r="H35" s="10">
        <f t="shared" si="1"/>
        <v>0.7310585786300049</v>
      </c>
      <c r="I35" s="10">
        <f t="shared" si="4"/>
        <v>-0.31326168751822281</v>
      </c>
    </row>
    <row r="36" spans="1:9" x14ac:dyDescent="0.25">
      <c r="A36">
        <v>1</v>
      </c>
      <c r="B36" s="8">
        <v>21.725732318178594</v>
      </c>
      <c r="C36">
        <v>58</v>
      </c>
      <c r="D36">
        <v>2</v>
      </c>
      <c r="E36">
        <f t="shared" si="0"/>
        <v>1</v>
      </c>
      <c r="F36" s="9">
        <f t="shared" si="2"/>
        <v>2.7182818284590451</v>
      </c>
      <c r="G36" s="10">
        <f t="shared" si="3"/>
        <v>0.7310585786300049</v>
      </c>
      <c r="H36" s="10">
        <f t="shared" si="1"/>
        <v>0.7310585786300049</v>
      </c>
      <c r="I36" s="10">
        <f t="shared" si="4"/>
        <v>-0.31326168751822281</v>
      </c>
    </row>
    <row r="37" spans="1:9" x14ac:dyDescent="0.25">
      <c r="A37">
        <v>1</v>
      </c>
      <c r="B37" s="8">
        <v>23.547300163461237</v>
      </c>
      <c r="C37">
        <v>53</v>
      </c>
      <c r="D37">
        <v>2</v>
      </c>
      <c r="E37">
        <f t="shared" si="0"/>
        <v>1</v>
      </c>
      <c r="F37" s="9">
        <f t="shared" si="2"/>
        <v>2.7182818284590451</v>
      </c>
      <c r="G37" s="10">
        <f t="shared" si="3"/>
        <v>0.7310585786300049</v>
      </c>
      <c r="H37" s="10">
        <f t="shared" si="1"/>
        <v>0.7310585786300049</v>
      </c>
      <c r="I37" s="10">
        <f t="shared" si="4"/>
        <v>-0.31326168751822281</v>
      </c>
    </row>
    <row r="38" spans="1:9" x14ac:dyDescent="0.25">
      <c r="A38">
        <v>0</v>
      </c>
      <c r="B38" s="8">
        <v>25.058066133123944</v>
      </c>
      <c r="C38">
        <f>C34-10</f>
        <v>46</v>
      </c>
      <c r="D38">
        <v>1</v>
      </c>
      <c r="E38">
        <f t="shared" si="0"/>
        <v>1</v>
      </c>
      <c r="F38" s="9">
        <f t="shared" si="2"/>
        <v>2.7182818284590451</v>
      </c>
      <c r="G38" s="10">
        <f t="shared" si="3"/>
        <v>0.7310585786300049</v>
      </c>
      <c r="H38" s="10">
        <f t="shared" si="1"/>
        <v>0.2689414213699951</v>
      </c>
      <c r="I38" s="10">
        <f t="shared" si="4"/>
        <v>-1.3132616875182228</v>
      </c>
    </row>
    <row r="39" spans="1:9" x14ac:dyDescent="0.25">
      <c r="A39">
        <v>1</v>
      </c>
      <c r="B39" s="8">
        <v>26.442826965093943</v>
      </c>
      <c r="C39">
        <f t="shared" ref="C39:C41" si="5">C35-10</f>
        <v>41</v>
      </c>
      <c r="D39">
        <v>2</v>
      </c>
      <c r="E39">
        <f t="shared" si="0"/>
        <v>1</v>
      </c>
      <c r="F39" s="9">
        <f t="shared" si="2"/>
        <v>2.7182818284590451</v>
      </c>
      <c r="G39" s="10">
        <f t="shared" si="3"/>
        <v>0.7310585786300049</v>
      </c>
      <c r="H39" s="10">
        <f t="shared" si="1"/>
        <v>0.7310585786300049</v>
      </c>
      <c r="I39" s="10">
        <f t="shared" si="4"/>
        <v>-0.31326168751822281</v>
      </c>
    </row>
    <row r="40" spans="1:9" x14ac:dyDescent="0.25">
      <c r="A40">
        <v>1</v>
      </c>
      <c r="B40" s="8">
        <v>25.787049583965697</v>
      </c>
      <c r="C40">
        <f t="shared" si="5"/>
        <v>48</v>
      </c>
      <c r="D40">
        <v>1</v>
      </c>
      <c r="E40">
        <f t="shared" si="0"/>
        <v>1</v>
      </c>
      <c r="F40" s="9">
        <f t="shared" si="2"/>
        <v>2.7182818284590451</v>
      </c>
      <c r="G40" s="10">
        <f t="shared" si="3"/>
        <v>0.7310585786300049</v>
      </c>
      <c r="H40" s="10">
        <f t="shared" si="1"/>
        <v>0.7310585786300049</v>
      </c>
      <c r="I40" s="10">
        <f t="shared" si="4"/>
        <v>-0.31326168751822281</v>
      </c>
    </row>
    <row r="41" spans="1:9" x14ac:dyDescent="0.25">
      <c r="A41">
        <v>1</v>
      </c>
      <c r="B41" s="8">
        <v>26.179479466522807</v>
      </c>
      <c r="C41">
        <f t="shared" si="5"/>
        <v>43</v>
      </c>
      <c r="D41">
        <v>2</v>
      </c>
      <c r="E41">
        <f t="shared" si="0"/>
        <v>1</v>
      </c>
      <c r="F41" s="9">
        <f t="shared" si="2"/>
        <v>2.7182818284590451</v>
      </c>
      <c r="G41" s="10">
        <f t="shared" si="3"/>
        <v>0.7310585786300049</v>
      </c>
      <c r="H41" s="10">
        <f t="shared" si="1"/>
        <v>0.7310585786300049</v>
      </c>
      <c r="I41" s="10">
        <f t="shared" si="4"/>
        <v>-0.31326168751822281</v>
      </c>
    </row>
    <row r="42" spans="1:9" x14ac:dyDescent="0.25">
      <c r="H42" s="10"/>
    </row>
    <row r="43" spans="1:9" x14ac:dyDescent="0.25">
      <c r="H43" s="10"/>
    </row>
  </sheetData>
  <mergeCells count="1">
    <mergeCell ref="B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workbookViewId="0">
      <selection activeCell="B19" sqref="B19"/>
    </sheetView>
  </sheetViews>
  <sheetFormatPr defaultRowHeight="15" x14ac:dyDescent="0.25"/>
  <sheetData>
    <row r="1" spans="1:2" x14ac:dyDescent="0.25">
      <c r="A1" t="s">
        <v>12</v>
      </c>
    </row>
    <row r="3" spans="1:2" x14ac:dyDescent="0.25">
      <c r="A3" t="s">
        <v>13</v>
      </c>
    </row>
    <row r="4" spans="1:2" x14ac:dyDescent="0.25">
      <c r="B4" t="s">
        <v>14</v>
      </c>
    </row>
    <row r="6" spans="1:2" x14ac:dyDescent="0.25">
      <c r="A6" t="s">
        <v>15</v>
      </c>
    </row>
    <row r="7" spans="1:2" x14ac:dyDescent="0.25">
      <c r="B7" t="s">
        <v>16</v>
      </c>
    </row>
    <row r="9" spans="1:2" x14ac:dyDescent="0.25">
      <c r="B9" t="s">
        <v>17</v>
      </c>
    </row>
    <row r="11" spans="1:2" x14ac:dyDescent="0.25">
      <c r="B11" t="s">
        <v>18</v>
      </c>
    </row>
    <row r="13" spans="1:2" x14ac:dyDescent="0.25">
      <c r="A13" t="s">
        <v>19</v>
      </c>
    </row>
    <row r="14" spans="1:2" x14ac:dyDescent="0.25">
      <c r="B14" t="s">
        <v>20</v>
      </c>
    </row>
    <row r="16" spans="1:2" x14ac:dyDescent="0.25">
      <c r="B16" t="s">
        <v>21</v>
      </c>
    </row>
    <row r="17" spans="2:3" x14ac:dyDescent="0.25">
      <c r="C17" t="s">
        <v>22</v>
      </c>
    </row>
    <row r="19" spans="2:3" x14ac:dyDescent="0.25">
      <c r="B19" t="s">
        <v>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43"/>
  <sheetViews>
    <sheetView workbookViewId="0">
      <selection activeCell="H2" sqref="H2"/>
    </sheetView>
  </sheetViews>
  <sheetFormatPr defaultRowHeight="15" x14ac:dyDescent="0.25"/>
  <cols>
    <col min="1" max="1" width="9.28515625" customWidth="1"/>
    <col min="2" max="3" width="8.28515625" bestFit="1" customWidth="1"/>
    <col min="4" max="4" width="7.28515625" customWidth="1"/>
    <col min="5" max="5" width="7.5703125" bestFit="1" customWidth="1"/>
    <col min="6" max="6" width="31.85546875" bestFit="1" customWidth="1"/>
    <col min="7" max="7" width="10.7109375" customWidth="1"/>
    <col min="8" max="8" width="10.42578125" customWidth="1"/>
    <col min="9" max="9" width="10.28515625" bestFit="1" customWidth="1"/>
    <col min="12" max="12" width="10.5703125" bestFit="1" customWidth="1"/>
  </cols>
  <sheetData>
    <row r="1" spans="1:12" ht="15.75" thickBot="1" x14ac:dyDescent="0.3">
      <c r="A1" s="1"/>
      <c r="B1" s="22" t="s">
        <v>0</v>
      </c>
      <c r="C1" s="23"/>
      <c r="D1" s="24"/>
    </row>
    <row r="2" spans="1:12" ht="30.75" thickBot="1" x14ac:dyDescent="0.3">
      <c r="A2" s="2" t="s">
        <v>1</v>
      </c>
      <c r="B2" s="2" t="s">
        <v>2</v>
      </c>
      <c r="C2" s="3" t="s">
        <v>3</v>
      </c>
      <c r="D2" s="4" t="s">
        <v>38</v>
      </c>
      <c r="F2" s="1"/>
      <c r="G2" s="12" t="s">
        <v>37</v>
      </c>
      <c r="H2" s="13">
        <f>SUM(I6:I41)</f>
        <v>-17.007059489642213</v>
      </c>
    </row>
    <row r="3" spans="1:12" ht="15.75" thickBot="1" x14ac:dyDescent="0.3">
      <c r="A3" s="5">
        <v>-25.942799999999998</v>
      </c>
      <c r="B3" s="5">
        <v>0.94330000000000003</v>
      </c>
      <c r="C3" s="5">
        <v>0</v>
      </c>
      <c r="D3" s="6">
        <v>3.7749999999999999</v>
      </c>
    </row>
    <row r="5" spans="1:12" ht="90.75" thickBot="1" x14ac:dyDescent="0.3">
      <c r="A5" s="7" t="s">
        <v>4</v>
      </c>
      <c r="B5" s="7" t="s">
        <v>5</v>
      </c>
      <c r="C5" s="7" t="s">
        <v>3</v>
      </c>
      <c r="D5" s="7" t="s">
        <v>38</v>
      </c>
      <c r="E5" s="7" t="s">
        <v>6</v>
      </c>
      <c r="F5" s="7" t="s">
        <v>7</v>
      </c>
      <c r="G5" s="7" t="s">
        <v>10</v>
      </c>
      <c r="H5" s="7" t="s">
        <v>9</v>
      </c>
      <c r="I5" s="7" t="s">
        <v>8</v>
      </c>
    </row>
    <row r="6" spans="1:12" x14ac:dyDescent="0.25">
      <c r="A6">
        <v>0</v>
      </c>
      <c r="B6" s="8">
        <v>16.887653303838498</v>
      </c>
      <c r="C6">
        <v>50</v>
      </c>
      <c r="D6">
        <v>1</v>
      </c>
      <c r="E6">
        <f t="shared" ref="E6:E41" si="0">Intercept+Dosage_Coeff*B6+Age_Coeff*C6+Gender_Coeff*D6</f>
        <v>-6.2376766384891429</v>
      </c>
      <c r="F6" s="9">
        <f>EXP(E6)</f>
        <v>1.9543910088652416E-3</v>
      </c>
      <c r="G6" s="10">
        <f>F6/(1+F6)</f>
        <v>1.9505788151667966E-3</v>
      </c>
      <c r="H6" s="10">
        <f t="shared" ref="H6:H41" si="1">IF(A6=1,G6,1-G6)</f>
        <v>0.9980494211848332</v>
      </c>
      <c r="I6" s="10">
        <f>LN(H6)</f>
        <v>-1.9524836714751922E-3</v>
      </c>
    </row>
    <row r="7" spans="1:12" x14ac:dyDescent="0.25">
      <c r="A7">
        <v>0</v>
      </c>
      <c r="B7" s="8">
        <v>17.030502315978563</v>
      </c>
      <c r="C7">
        <v>50</v>
      </c>
      <c r="D7">
        <v>1</v>
      </c>
      <c r="E7">
        <f t="shared" si="0"/>
        <v>-6.1029271653374177</v>
      </c>
      <c r="F7" s="9">
        <f t="shared" ref="F7:F41" si="2">EXP(E7)</f>
        <v>2.2363120742505513E-3</v>
      </c>
      <c r="G7" s="10">
        <f t="shared" ref="G7:G41" si="3">F7/(1+F7)</f>
        <v>2.23132214160374E-3</v>
      </c>
      <c r="H7" s="10">
        <f t="shared" si="1"/>
        <v>0.99776867785839629</v>
      </c>
      <c r="I7" s="10">
        <f t="shared" ref="I7:I41" si="4">LN(H7)</f>
        <v>-2.2338152501628159E-3</v>
      </c>
    </row>
    <row r="8" spans="1:12" x14ac:dyDescent="0.25">
      <c r="A8">
        <v>0</v>
      </c>
      <c r="B8" s="8">
        <v>17.503588443485505</v>
      </c>
      <c r="C8">
        <v>47</v>
      </c>
      <c r="D8">
        <v>1</v>
      </c>
      <c r="E8">
        <f t="shared" si="0"/>
        <v>-5.6566650212601193</v>
      </c>
      <c r="F8" s="9">
        <f t="shared" si="2"/>
        <v>3.4941504059966401E-3</v>
      </c>
      <c r="G8" s="10">
        <f t="shared" si="3"/>
        <v>3.4819838307806441E-3</v>
      </c>
      <c r="H8" s="10">
        <f t="shared" si="1"/>
        <v>0.99651801616921931</v>
      </c>
      <c r="I8" s="10">
        <f t="shared" si="4"/>
        <v>-3.4880600454340713E-3</v>
      </c>
    </row>
    <row r="9" spans="1:12" x14ac:dyDescent="0.25">
      <c r="A9">
        <v>0</v>
      </c>
      <c r="B9" s="8">
        <v>17.405116562100972</v>
      </c>
      <c r="C9">
        <v>49</v>
      </c>
      <c r="D9">
        <v>1</v>
      </c>
      <c r="E9">
        <f t="shared" si="0"/>
        <v>-5.7495535469701498</v>
      </c>
      <c r="F9" s="9">
        <f t="shared" si="2"/>
        <v>3.1842020758832516E-3</v>
      </c>
      <c r="G9" s="10">
        <f t="shared" si="3"/>
        <v>3.1740951156270215E-3</v>
      </c>
      <c r="H9" s="10">
        <f t="shared" si="1"/>
        <v>0.99682590488437295</v>
      </c>
      <c r="I9" s="10">
        <f t="shared" si="4"/>
        <v>-3.1791432405112409E-3</v>
      </c>
    </row>
    <row r="10" spans="1:12" x14ac:dyDescent="0.25">
      <c r="A10">
        <v>0</v>
      </c>
      <c r="B10" s="8">
        <v>18.287152525949935</v>
      </c>
      <c r="C10">
        <v>42</v>
      </c>
      <c r="D10">
        <v>1</v>
      </c>
      <c r="E10">
        <f t="shared" si="0"/>
        <v>-4.9175290222714221</v>
      </c>
      <c r="F10" s="9">
        <f t="shared" si="2"/>
        <v>7.3171891381786387E-3</v>
      </c>
      <c r="G10" s="10">
        <f t="shared" si="3"/>
        <v>7.2640368069554536E-3</v>
      </c>
      <c r="H10" s="10">
        <f t="shared" si="1"/>
        <v>0.99273596319304458</v>
      </c>
      <c r="I10" s="10">
        <f t="shared" si="4"/>
        <v>-7.2905483877409895E-3</v>
      </c>
    </row>
    <row r="11" spans="1:12" x14ac:dyDescent="0.25">
      <c r="A11">
        <v>0</v>
      </c>
      <c r="B11" s="8">
        <v>18.021051701747979</v>
      </c>
      <c r="C11">
        <v>47</v>
      </c>
      <c r="D11">
        <v>1</v>
      </c>
      <c r="E11">
        <f t="shared" si="0"/>
        <v>-5.1685419297411297</v>
      </c>
      <c r="F11" s="9">
        <f t="shared" si="2"/>
        <v>5.6928633654955221E-3</v>
      </c>
      <c r="G11" s="10">
        <f t="shared" si="3"/>
        <v>5.660638126082221E-3</v>
      </c>
      <c r="H11" s="10">
        <f t="shared" si="1"/>
        <v>0.9943393618739178</v>
      </c>
      <c r="I11" s="10">
        <f t="shared" si="4"/>
        <v>-5.6767202568767028E-3</v>
      </c>
      <c r="L11" s="10"/>
    </row>
    <row r="12" spans="1:12" x14ac:dyDescent="0.25">
      <c r="A12" s="14">
        <v>0</v>
      </c>
      <c r="B12" s="15">
        <v>17.862168616816685</v>
      </c>
      <c r="C12" s="14">
        <v>49</v>
      </c>
      <c r="D12" s="14">
        <v>1</v>
      </c>
      <c r="E12" s="14">
        <f t="shared" si="0"/>
        <v>-5.3184163437568177</v>
      </c>
      <c r="F12" s="16">
        <f t="shared" si="2"/>
        <v>4.9005083038955715E-3</v>
      </c>
      <c r="G12" s="17">
        <f t="shared" si="3"/>
        <v>4.876610433969043E-3</v>
      </c>
      <c r="H12" s="17">
        <f t="shared" si="1"/>
        <v>0.99512338956603097</v>
      </c>
      <c r="I12" s="17">
        <f t="shared" si="4"/>
        <v>-4.8885398979993701E-3</v>
      </c>
      <c r="L12" s="10"/>
    </row>
    <row r="13" spans="1:12" x14ac:dyDescent="0.25">
      <c r="A13" s="14">
        <v>0</v>
      </c>
      <c r="B13" s="15">
        <v>17.519136635283065</v>
      </c>
      <c r="C13" s="14">
        <v>55</v>
      </c>
      <c r="D13" s="14">
        <v>1</v>
      </c>
      <c r="E13" s="14">
        <f t="shared" si="0"/>
        <v>-5.6419984119374806</v>
      </c>
      <c r="F13" s="16">
        <f t="shared" si="2"/>
        <v>3.545775401319486E-3</v>
      </c>
      <c r="G13" s="17">
        <f t="shared" si="3"/>
        <v>3.5332472999565216E-3</v>
      </c>
      <c r="H13" s="17">
        <f t="shared" si="1"/>
        <v>0.99646675270004348</v>
      </c>
      <c r="I13" s="17">
        <f t="shared" si="4"/>
        <v>-3.5395039600970252E-3</v>
      </c>
      <c r="L13" s="10"/>
    </row>
    <row r="14" spans="1:12" x14ac:dyDescent="0.25">
      <c r="A14" s="14">
        <v>0</v>
      </c>
      <c r="B14" s="15">
        <v>18.036761853876762</v>
      </c>
      <c r="C14" s="14">
        <v>51</v>
      </c>
      <c r="D14" s="14">
        <v>1</v>
      </c>
      <c r="E14" s="14">
        <f t="shared" si="0"/>
        <v>-5.1537225432380485</v>
      </c>
      <c r="F14" s="16">
        <f t="shared" si="2"/>
        <v>5.777856324305209E-3</v>
      </c>
      <c r="G14" s="17">
        <f t="shared" si="3"/>
        <v>5.7446644783181473E-3</v>
      </c>
      <c r="H14" s="17">
        <f t="shared" si="1"/>
        <v>0.99425533552168188</v>
      </c>
      <c r="I14" s="17">
        <f t="shared" si="4"/>
        <v>-5.7612285303785642E-3</v>
      </c>
      <c r="L14" s="10"/>
    </row>
    <row r="15" spans="1:12" x14ac:dyDescent="0.25">
      <c r="A15">
        <v>0</v>
      </c>
      <c r="B15" s="8">
        <v>14.168177382246888</v>
      </c>
      <c r="C15">
        <v>52</v>
      </c>
      <c r="D15">
        <v>2</v>
      </c>
      <c r="E15">
        <f t="shared" si="0"/>
        <v>-5.0279582753265091</v>
      </c>
      <c r="F15" s="9">
        <f t="shared" si="2"/>
        <v>6.5521746596789911E-3</v>
      </c>
      <c r="G15" s="10">
        <f t="shared" si="3"/>
        <v>6.509523127198367E-3</v>
      </c>
      <c r="H15" s="10">
        <f t="shared" si="1"/>
        <v>0.99349047687280168</v>
      </c>
      <c r="I15" s="10">
        <f t="shared" si="4"/>
        <v>-6.5308024687157021E-3</v>
      </c>
      <c r="L15" s="10"/>
    </row>
    <row r="16" spans="1:12" x14ac:dyDescent="0.25">
      <c r="A16">
        <v>0</v>
      </c>
      <c r="B16" s="8">
        <v>18.158879943620082</v>
      </c>
      <c r="C16">
        <v>52</v>
      </c>
      <c r="D16">
        <v>1</v>
      </c>
      <c r="E16">
        <f t="shared" si="0"/>
        <v>-5.0385285491831748</v>
      </c>
      <c r="F16" s="9">
        <f t="shared" si="2"/>
        <v>6.483281132353782E-3</v>
      </c>
      <c r="G16" s="10">
        <f t="shared" si="3"/>
        <v>6.441518954055256E-3</v>
      </c>
      <c r="H16" s="10">
        <f t="shared" si="1"/>
        <v>0.9935584810459448</v>
      </c>
      <c r="I16" s="10">
        <f t="shared" si="4"/>
        <v>-6.462355062929687E-3</v>
      </c>
      <c r="L16" s="10"/>
    </row>
    <row r="17" spans="1:12" x14ac:dyDescent="0.25">
      <c r="A17">
        <v>0</v>
      </c>
      <c r="B17" s="8">
        <v>18.885919870487136</v>
      </c>
      <c r="C17">
        <v>55</v>
      </c>
      <c r="D17">
        <v>1</v>
      </c>
      <c r="E17">
        <f t="shared" si="0"/>
        <v>-4.3527117861694808</v>
      </c>
      <c r="F17" s="9">
        <f t="shared" si="2"/>
        <v>1.2871859478720802E-2</v>
      </c>
      <c r="G17" s="10">
        <f t="shared" si="3"/>
        <v>1.2708280280731035E-2</v>
      </c>
      <c r="H17" s="10">
        <f t="shared" si="1"/>
        <v>0.98729171971926899</v>
      </c>
      <c r="I17" s="10">
        <f t="shared" si="4"/>
        <v>-1.278972119290459E-2</v>
      </c>
      <c r="L17" s="10"/>
    </row>
    <row r="18" spans="1:12" x14ac:dyDescent="0.25">
      <c r="A18">
        <v>1</v>
      </c>
      <c r="B18" s="8">
        <v>15.733847904194725</v>
      </c>
      <c r="C18">
        <v>49</v>
      </c>
      <c r="D18">
        <v>2</v>
      </c>
      <c r="E18">
        <f t="shared" si="0"/>
        <v>-3.5510612719731141</v>
      </c>
      <c r="F18" s="9">
        <f t="shared" si="2"/>
        <v>2.8694171169770615E-2</v>
      </c>
      <c r="G18" s="10">
        <f t="shared" si="3"/>
        <v>2.7893782208507401E-2</v>
      </c>
      <c r="H18" s="10">
        <f t="shared" si="1"/>
        <v>2.7893782208507401E-2</v>
      </c>
      <c r="I18" s="10">
        <f t="shared" si="4"/>
        <v>-3.5793514749019062</v>
      </c>
      <c r="L18" s="10"/>
    </row>
    <row r="19" spans="1:12" x14ac:dyDescent="0.25">
      <c r="A19">
        <v>0</v>
      </c>
      <c r="B19" s="8">
        <v>20.09398198109114</v>
      </c>
      <c r="C19">
        <v>54</v>
      </c>
      <c r="D19">
        <v>1</v>
      </c>
      <c r="E19">
        <f t="shared" si="0"/>
        <v>-3.2131467972367269</v>
      </c>
      <c r="F19" s="9">
        <f t="shared" si="2"/>
        <v>4.0229818795786874E-2</v>
      </c>
      <c r="G19" s="10">
        <f t="shared" si="3"/>
        <v>3.8673971913589809E-2</v>
      </c>
      <c r="H19" s="10">
        <f t="shared" si="1"/>
        <v>0.96132602808641021</v>
      </c>
      <c r="I19" s="10">
        <f t="shared" si="4"/>
        <v>-3.9441668352216859E-2</v>
      </c>
      <c r="L19" s="10"/>
    </row>
    <row r="20" spans="1:12" x14ac:dyDescent="0.25">
      <c r="A20">
        <v>1</v>
      </c>
      <c r="B20" s="8">
        <v>19.997615584012525</v>
      </c>
      <c r="C20">
        <v>55</v>
      </c>
      <c r="D20">
        <v>1</v>
      </c>
      <c r="E20">
        <f t="shared" si="0"/>
        <v>-3.3040492196009823</v>
      </c>
      <c r="F20" s="9">
        <f t="shared" si="2"/>
        <v>3.6734121320656864E-2</v>
      </c>
      <c r="G20" s="10">
        <f t="shared" si="3"/>
        <v>3.5432538165004773E-2</v>
      </c>
      <c r="H20" s="10">
        <f t="shared" si="1"/>
        <v>3.5432538165004773E-2</v>
      </c>
      <c r="I20" s="10">
        <f t="shared" si="4"/>
        <v>-3.3401247238051943</v>
      </c>
      <c r="L20" s="10"/>
    </row>
    <row r="21" spans="1:12" x14ac:dyDescent="0.25">
      <c r="A21">
        <v>0</v>
      </c>
      <c r="B21" s="8">
        <v>20.234239627931611</v>
      </c>
      <c r="C21">
        <v>53</v>
      </c>
      <c r="D21">
        <v>1</v>
      </c>
      <c r="E21">
        <f t="shared" si="0"/>
        <v>-3.0808417589721082</v>
      </c>
      <c r="F21" s="9">
        <f t="shared" si="2"/>
        <v>4.5920586310244121E-2</v>
      </c>
      <c r="G21" s="10">
        <f t="shared" si="3"/>
        <v>4.3904467424473292E-2</v>
      </c>
      <c r="H21" s="10">
        <f t="shared" si="1"/>
        <v>0.95609553257552671</v>
      </c>
      <c r="I21" s="10">
        <f t="shared" si="4"/>
        <v>-4.4897441451044608E-2</v>
      </c>
      <c r="L21" s="10"/>
    </row>
    <row r="22" spans="1:12" x14ac:dyDescent="0.25">
      <c r="A22">
        <v>0</v>
      </c>
      <c r="B22" s="8">
        <v>18.168273642831107</v>
      </c>
      <c r="C22">
        <v>44</v>
      </c>
      <c r="D22">
        <v>2</v>
      </c>
      <c r="E22">
        <f t="shared" si="0"/>
        <v>-1.2546674727174159</v>
      </c>
      <c r="F22" s="9">
        <f t="shared" si="2"/>
        <v>0.28517065948438569</v>
      </c>
      <c r="G22" s="10">
        <f t="shared" si="3"/>
        <v>0.22189322280264087</v>
      </c>
      <c r="H22" s="10">
        <f t="shared" si="1"/>
        <v>0.7781067771973591</v>
      </c>
      <c r="I22" s="10">
        <f t="shared" si="4"/>
        <v>-0.25089151846612212</v>
      </c>
      <c r="L22" s="10"/>
    </row>
    <row r="23" spans="1:12" x14ac:dyDescent="0.25">
      <c r="A23">
        <v>0</v>
      </c>
      <c r="B23" s="8">
        <v>17.071640240109602</v>
      </c>
      <c r="C23">
        <v>54</v>
      </c>
      <c r="D23">
        <v>2</v>
      </c>
      <c r="E23">
        <f t="shared" si="0"/>
        <v>-2.2891217615046111</v>
      </c>
      <c r="F23" s="9">
        <f t="shared" si="2"/>
        <v>0.10135543702396617</v>
      </c>
      <c r="G23" s="10">
        <f t="shared" si="3"/>
        <v>9.2027908172718817E-2</v>
      </c>
      <c r="H23" s="10">
        <f t="shared" si="1"/>
        <v>0.90797209182728122</v>
      </c>
      <c r="I23" s="10">
        <f t="shared" si="4"/>
        <v>-9.654163672623868E-2</v>
      </c>
      <c r="L23" s="10"/>
    </row>
    <row r="24" spans="1:12" x14ac:dyDescent="0.25">
      <c r="A24">
        <v>0</v>
      </c>
      <c r="B24" s="8">
        <v>21.441977817873166</v>
      </c>
      <c r="C24">
        <v>53</v>
      </c>
      <c r="D24">
        <v>1</v>
      </c>
      <c r="E24">
        <f t="shared" si="0"/>
        <v>-1.941582324400239</v>
      </c>
      <c r="F24" s="9">
        <f t="shared" si="2"/>
        <v>0.14347674331612864</v>
      </c>
      <c r="G24" s="10">
        <f t="shared" si="3"/>
        <v>0.12547412455459331</v>
      </c>
      <c r="H24" s="10">
        <f t="shared" si="1"/>
        <v>0.87452587544540672</v>
      </c>
      <c r="I24" s="10">
        <f t="shared" si="4"/>
        <v>-0.13407339611570215</v>
      </c>
      <c r="L24" s="10"/>
    </row>
    <row r="25" spans="1:12" x14ac:dyDescent="0.25">
      <c r="A25">
        <v>0</v>
      </c>
      <c r="B25" s="8">
        <v>21.307388782625555</v>
      </c>
      <c r="C25">
        <v>56</v>
      </c>
      <c r="D25">
        <v>1</v>
      </c>
      <c r="E25">
        <f t="shared" si="0"/>
        <v>-2.0685401613493135</v>
      </c>
      <c r="F25" s="9">
        <f t="shared" si="2"/>
        <v>0.12637012711087445</v>
      </c>
      <c r="G25" s="10">
        <f t="shared" si="3"/>
        <v>0.11219236383249286</v>
      </c>
      <c r="H25" s="10">
        <f t="shared" si="1"/>
        <v>0.88780763616750713</v>
      </c>
      <c r="I25" s="10">
        <f t="shared" si="4"/>
        <v>-0.11900018539424642</v>
      </c>
      <c r="L25" s="10"/>
    </row>
    <row r="26" spans="1:12" x14ac:dyDescent="0.25">
      <c r="A26">
        <v>1</v>
      </c>
      <c r="B26" s="8">
        <v>17.915453565789566</v>
      </c>
      <c r="C26">
        <v>57</v>
      </c>
      <c r="D26">
        <v>2</v>
      </c>
      <c r="E26">
        <f t="shared" si="0"/>
        <v>-1.493152651390699</v>
      </c>
      <c r="F26" s="9">
        <f t="shared" si="2"/>
        <v>0.22466325296061518</v>
      </c>
      <c r="G26" s="10">
        <f t="shared" si="3"/>
        <v>0.18344900315861792</v>
      </c>
      <c r="H26" s="10">
        <f t="shared" si="1"/>
        <v>0.18344900315861792</v>
      </c>
      <c r="I26" s="10">
        <f t="shared" si="4"/>
        <v>-1.6958185620543289</v>
      </c>
      <c r="L26" s="10"/>
    </row>
    <row r="27" spans="1:12" x14ac:dyDescent="0.25">
      <c r="A27">
        <v>0</v>
      </c>
      <c r="B27" s="8">
        <v>19.167244965824199</v>
      </c>
      <c r="C27">
        <v>51</v>
      </c>
      <c r="D27">
        <v>2</v>
      </c>
      <c r="E27">
        <f t="shared" si="0"/>
        <v>-0.31233782373803098</v>
      </c>
      <c r="F27" s="9">
        <f t="shared" si="2"/>
        <v>0.73173428925622508</v>
      </c>
      <c r="G27" s="10">
        <f t="shared" si="3"/>
        <v>0.42254420542224341</v>
      </c>
      <c r="H27" s="10">
        <f t="shared" si="1"/>
        <v>0.57745579457775653</v>
      </c>
      <c r="I27" s="10">
        <f t="shared" si="4"/>
        <v>-0.54912338570170016</v>
      </c>
      <c r="L27" s="10"/>
    </row>
    <row r="28" spans="1:12" x14ac:dyDescent="0.25">
      <c r="A28">
        <v>0</v>
      </c>
      <c r="B28" s="8">
        <v>19.287095610930375</v>
      </c>
      <c r="C28">
        <v>53</v>
      </c>
      <c r="D28">
        <v>2</v>
      </c>
      <c r="E28">
        <f t="shared" si="0"/>
        <v>-0.19928271020937505</v>
      </c>
      <c r="F28" s="9">
        <f t="shared" si="2"/>
        <v>0.81931823095919021</v>
      </c>
      <c r="G28" s="10">
        <f t="shared" si="3"/>
        <v>0.45034355013703409</v>
      </c>
      <c r="H28" s="10">
        <f t="shared" si="1"/>
        <v>0.54965644986296591</v>
      </c>
      <c r="I28" s="10">
        <f t="shared" si="4"/>
        <v>-0.59846183253513519</v>
      </c>
      <c r="L28" s="10"/>
    </row>
    <row r="29" spans="1:12" x14ac:dyDescent="0.25">
      <c r="A29">
        <v>1</v>
      </c>
      <c r="B29" s="8">
        <v>23.539688027893682</v>
      </c>
      <c r="C29">
        <v>51</v>
      </c>
      <c r="D29">
        <v>1</v>
      </c>
      <c r="E29">
        <f t="shared" si="0"/>
        <v>3.7187716712112628E-2</v>
      </c>
      <c r="F29" s="9">
        <f t="shared" si="2"/>
        <v>1.0378878314442421</v>
      </c>
      <c r="G29" s="10">
        <f t="shared" si="3"/>
        <v>0.50929585791220688</v>
      </c>
      <c r="H29" s="10">
        <f t="shared" si="1"/>
        <v>0.50929585791220688</v>
      </c>
      <c r="I29" s="10">
        <f t="shared" si="4"/>
        <v>-0.67472617802822998</v>
      </c>
      <c r="L29" s="10"/>
    </row>
    <row r="30" spans="1:12" x14ac:dyDescent="0.25">
      <c r="A30">
        <v>1</v>
      </c>
      <c r="B30" s="8">
        <v>19.49067974727965</v>
      </c>
      <c r="C30">
        <v>55</v>
      </c>
      <c r="D30">
        <v>2</v>
      </c>
      <c r="E30">
        <f t="shared" si="0"/>
        <v>-7.2417943911036176E-3</v>
      </c>
      <c r="F30" s="9">
        <f t="shared" si="2"/>
        <v>0.99278436421871807</v>
      </c>
      <c r="G30" s="10">
        <f t="shared" si="3"/>
        <v>0.49818955931438397</v>
      </c>
      <c r="H30" s="10">
        <f t="shared" si="1"/>
        <v>0.49818955931438397</v>
      </c>
      <c r="I30" s="10">
        <f t="shared" si="4"/>
        <v>-0.69677463318942301</v>
      </c>
      <c r="L30" s="10"/>
    </row>
    <row r="31" spans="1:12" x14ac:dyDescent="0.25">
      <c r="A31">
        <v>1</v>
      </c>
      <c r="B31" s="8">
        <v>23.175115322307192</v>
      </c>
      <c r="C31">
        <v>59</v>
      </c>
      <c r="D31">
        <v>1</v>
      </c>
      <c r="E31">
        <f t="shared" si="0"/>
        <v>-0.30671371646762191</v>
      </c>
      <c r="F31" s="9">
        <f t="shared" si="2"/>
        <v>0.73586123570907602</v>
      </c>
      <c r="G31" s="10">
        <f t="shared" si="3"/>
        <v>0.42391708540486334</v>
      </c>
      <c r="H31" s="10">
        <f t="shared" si="1"/>
        <v>0.42391708540486334</v>
      </c>
      <c r="I31" s="10">
        <f t="shared" si="4"/>
        <v>-0.85821739616363368</v>
      </c>
      <c r="L31" s="10"/>
    </row>
    <row r="32" spans="1:12" x14ac:dyDescent="0.25">
      <c r="A32">
        <v>1</v>
      </c>
      <c r="B32" s="8">
        <v>20.575975926815435</v>
      </c>
      <c r="C32">
        <v>47</v>
      </c>
      <c r="D32">
        <v>2</v>
      </c>
      <c r="E32">
        <f t="shared" si="0"/>
        <v>1.0165180917650032</v>
      </c>
      <c r="F32" s="9">
        <f t="shared" si="2"/>
        <v>2.7635555454541239</v>
      </c>
      <c r="G32" s="10">
        <f t="shared" si="3"/>
        <v>0.73429381128495175</v>
      </c>
      <c r="H32" s="10">
        <f t="shared" si="1"/>
        <v>0.73429381128495175</v>
      </c>
      <c r="I32" s="10">
        <f t="shared" si="4"/>
        <v>-0.30884604260727389</v>
      </c>
      <c r="L32" s="10"/>
    </row>
    <row r="33" spans="1:14" x14ac:dyDescent="0.25">
      <c r="A33">
        <v>1</v>
      </c>
      <c r="B33" s="8">
        <v>21.298642924739426</v>
      </c>
      <c r="C33">
        <v>54</v>
      </c>
      <c r="D33">
        <v>2</v>
      </c>
      <c r="E33">
        <f t="shared" si="0"/>
        <v>1.6982098709067008</v>
      </c>
      <c r="F33" s="9">
        <f t="shared" si="2"/>
        <v>5.4641570848171659</v>
      </c>
      <c r="G33" s="10">
        <f t="shared" si="3"/>
        <v>0.84530078912395668</v>
      </c>
      <c r="H33" s="10">
        <f t="shared" si="1"/>
        <v>0.84530078912395668</v>
      </c>
      <c r="I33" s="10">
        <f t="shared" si="4"/>
        <v>-0.1680627515046213</v>
      </c>
      <c r="L33" s="10"/>
    </row>
    <row r="34" spans="1:14" x14ac:dyDescent="0.25">
      <c r="A34">
        <v>0</v>
      </c>
      <c r="B34" s="8">
        <v>21.161138603529775</v>
      </c>
      <c r="C34">
        <v>56</v>
      </c>
      <c r="D34">
        <v>2</v>
      </c>
      <c r="E34">
        <f t="shared" si="0"/>
        <v>1.5685020447096383</v>
      </c>
      <c r="F34" s="9">
        <f t="shared" si="2"/>
        <v>4.7994534397396809</v>
      </c>
      <c r="G34" s="10">
        <f t="shared" si="3"/>
        <v>0.82756995803299582</v>
      </c>
      <c r="H34" s="10">
        <f t="shared" si="1"/>
        <v>0.17243004196700418</v>
      </c>
      <c r="I34" s="10">
        <f t="shared" si="4"/>
        <v>-1.7577636785843804</v>
      </c>
      <c r="L34" s="10"/>
    </row>
    <row r="35" spans="1:14" x14ac:dyDescent="0.25">
      <c r="A35">
        <v>1</v>
      </c>
      <c r="B35" s="8">
        <v>21.833435938442928</v>
      </c>
      <c r="C35">
        <v>51</v>
      </c>
      <c r="D35">
        <v>2</v>
      </c>
      <c r="E35">
        <f t="shared" si="0"/>
        <v>2.2026801207332154</v>
      </c>
      <c r="F35" s="9">
        <f t="shared" si="2"/>
        <v>9.0492340677570482</v>
      </c>
      <c r="G35" s="10">
        <f t="shared" si="3"/>
        <v>0.90048992855997867</v>
      </c>
      <c r="H35" s="10">
        <f t="shared" si="1"/>
        <v>0.90048992855997867</v>
      </c>
      <c r="I35" s="10">
        <f t="shared" si="4"/>
        <v>-0.10481629870409701</v>
      </c>
      <c r="L35" s="10"/>
    </row>
    <row r="36" spans="1:14" x14ac:dyDescent="0.25">
      <c r="A36" s="14">
        <v>1</v>
      </c>
      <c r="B36" s="15">
        <v>21.725732318178594</v>
      </c>
      <c r="C36" s="14">
        <v>58</v>
      </c>
      <c r="D36" s="14">
        <v>2</v>
      </c>
      <c r="E36" s="14">
        <f t="shared" si="0"/>
        <v>2.101083295737868</v>
      </c>
      <c r="F36" s="16">
        <f t="shared" si="2"/>
        <v>8.1750210829806402</v>
      </c>
      <c r="G36" s="17">
        <f t="shared" si="3"/>
        <v>0.89100842483566967</v>
      </c>
      <c r="H36" s="17">
        <f t="shared" si="1"/>
        <v>0.89100842483566967</v>
      </c>
      <c r="I36" s="17">
        <f t="shared" si="4"/>
        <v>-0.11540139607267513</v>
      </c>
      <c r="J36" s="14"/>
      <c r="K36" s="14"/>
      <c r="L36" s="17"/>
      <c r="M36" s="14"/>
      <c r="N36" s="14"/>
    </row>
    <row r="37" spans="1:14" x14ac:dyDescent="0.25">
      <c r="A37">
        <v>1</v>
      </c>
      <c r="B37" s="8">
        <v>23.547300163461237</v>
      </c>
      <c r="C37">
        <v>53</v>
      </c>
      <c r="D37">
        <v>2</v>
      </c>
      <c r="E37">
        <f t="shared" si="0"/>
        <v>3.8193682441929857</v>
      </c>
      <c r="F37" s="9">
        <f t="shared" si="2"/>
        <v>45.5754066961725</v>
      </c>
      <c r="G37" s="10">
        <f t="shared" si="3"/>
        <v>0.97852944137399922</v>
      </c>
      <c r="H37" s="10">
        <f t="shared" si="1"/>
        <v>0.97852944137399922</v>
      </c>
      <c r="I37" s="10">
        <f t="shared" si="4"/>
        <v>-2.1704404326805239E-2</v>
      </c>
      <c r="L37" s="10"/>
    </row>
    <row r="38" spans="1:14" x14ac:dyDescent="0.25">
      <c r="A38">
        <v>0</v>
      </c>
      <c r="B38" s="8">
        <v>25.058066133123944</v>
      </c>
      <c r="C38">
        <f>C34-10</f>
        <v>46</v>
      </c>
      <c r="D38">
        <v>1</v>
      </c>
      <c r="E38">
        <f t="shared" si="0"/>
        <v>1.4694737833758196</v>
      </c>
      <c r="F38" s="9">
        <f t="shared" si="2"/>
        <v>4.3469471032835996</v>
      </c>
      <c r="G38" s="10">
        <f t="shared" si="3"/>
        <v>0.81297739052142626</v>
      </c>
      <c r="H38" s="10">
        <f t="shared" si="1"/>
        <v>0.18702260947857374</v>
      </c>
      <c r="I38" s="10">
        <f t="shared" si="4"/>
        <v>-1.676525763133595</v>
      </c>
      <c r="L38" s="10"/>
    </row>
    <row r="39" spans="1:14" x14ac:dyDescent="0.25">
      <c r="A39">
        <v>1</v>
      </c>
      <c r="B39" s="8">
        <v>26.442826965093943</v>
      </c>
      <c r="C39">
        <f t="shared" ref="C39:C41" si="5">C35-10</f>
        <v>41</v>
      </c>
      <c r="D39">
        <v>2</v>
      </c>
      <c r="E39">
        <f t="shared" si="0"/>
        <v>6.5507186761731182</v>
      </c>
      <c r="F39" s="9">
        <f t="shared" si="2"/>
        <v>699.74688456427964</v>
      </c>
      <c r="G39" s="10">
        <f t="shared" si="3"/>
        <v>0.99857295120102918</v>
      </c>
      <c r="H39" s="10">
        <f t="shared" si="1"/>
        <v>0.99857295120102918</v>
      </c>
      <c r="I39" s="10">
        <f t="shared" si="4"/>
        <v>-1.42806800285933E-3</v>
      </c>
      <c r="L39" s="10"/>
    </row>
    <row r="40" spans="1:14" x14ac:dyDescent="0.25">
      <c r="A40">
        <v>1</v>
      </c>
      <c r="B40" s="8">
        <v>25.787049583965697</v>
      </c>
      <c r="C40">
        <f t="shared" si="5"/>
        <v>48</v>
      </c>
      <c r="D40">
        <v>1</v>
      </c>
      <c r="E40">
        <f t="shared" si="0"/>
        <v>2.1571238725548425</v>
      </c>
      <c r="F40" s="9">
        <f t="shared" si="2"/>
        <v>8.6462341914027689</v>
      </c>
      <c r="G40" s="10">
        <f t="shared" si="3"/>
        <v>0.89633260190891362</v>
      </c>
      <c r="H40" s="10">
        <f t="shared" si="1"/>
        <v>0.89633260190891362</v>
      </c>
      <c r="I40" s="10">
        <f t="shared" si="4"/>
        <v>-0.10944372740003377</v>
      </c>
      <c r="L40" s="10"/>
    </row>
    <row r="41" spans="1:14" x14ac:dyDescent="0.25">
      <c r="A41">
        <v>1</v>
      </c>
      <c r="B41" s="8">
        <v>26.179479466522807</v>
      </c>
      <c r="C41">
        <f t="shared" si="5"/>
        <v>43</v>
      </c>
      <c r="D41">
        <v>2</v>
      </c>
      <c r="E41">
        <f t="shared" si="0"/>
        <v>6.3023029807709667</v>
      </c>
      <c r="F41" s="9">
        <f t="shared" si="2"/>
        <v>545.82749400117939</v>
      </c>
      <c r="G41" s="10">
        <f t="shared" si="3"/>
        <v>0.9981712697130809</v>
      </c>
      <c r="H41" s="10">
        <f t="shared" si="1"/>
        <v>0.9981712697130809</v>
      </c>
      <c r="I41" s="10">
        <f t="shared" si="4"/>
        <v>-1.8304044555301614E-3</v>
      </c>
      <c r="L41" s="10"/>
    </row>
    <row r="42" spans="1:14" x14ac:dyDescent="0.25">
      <c r="H42" s="10"/>
    </row>
    <row r="43" spans="1:14" x14ac:dyDescent="0.25">
      <c r="H43" s="10"/>
    </row>
  </sheetData>
  <mergeCells count="1">
    <mergeCell ref="B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43"/>
  <sheetViews>
    <sheetView tabSelected="1" topLeftCell="A5" zoomScale="98" workbookViewId="0">
      <selection activeCell="P20" sqref="P20"/>
    </sheetView>
  </sheetViews>
  <sheetFormatPr defaultRowHeight="15" x14ac:dyDescent="0.25"/>
  <cols>
    <col min="1" max="1" width="9.28515625" customWidth="1"/>
    <col min="2" max="3" width="8.28515625" bestFit="1" customWidth="1"/>
    <col min="4" max="4" width="7.28515625" customWidth="1"/>
    <col min="5" max="5" width="7.5703125" bestFit="1" customWidth="1"/>
    <col min="6" max="6" width="8.5703125" bestFit="1" customWidth="1"/>
    <col min="7" max="7" width="13.5703125" bestFit="1" customWidth="1"/>
    <col min="8" max="8" width="20.140625" bestFit="1" customWidth="1"/>
    <col min="9" max="9" width="10.28515625" bestFit="1" customWidth="1"/>
    <col min="12" max="12" width="10.5703125" bestFit="1" customWidth="1"/>
    <col min="15" max="16" width="16.28515625" bestFit="1" customWidth="1"/>
    <col min="17" max="17" width="3" bestFit="1" customWidth="1"/>
    <col min="18" max="18" width="11.28515625" bestFit="1" customWidth="1"/>
    <col min="19" max="19" width="3" bestFit="1" customWidth="1"/>
    <col min="20" max="20" width="23.28515625" bestFit="1" customWidth="1"/>
    <col min="21" max="21" width="27.7109375" bestFit="1" customWidth="1"/>
  </cols>
  <sheetData>
    <row r="1" spans="1:50" x14ac:dyDescent="0.25">
      <c r="B1" s="21" t="s">
        <v>43</v>
      </c>
      <c r="C1" s="21"/>
      <c r="D1" s="21"/>
    </row>
    <row r="2" spans="1:50" x14ac:dyDescent="0.25">
      <c r="A2" t="s">
        <v>39</v>
      </c>
      <c r="B2" t="s">
        <v>40</v>
      </c>
      <c r="C2" t="s">
        <v>41</v>
      </c>
      <c r="D2" t="s">
        <v>42</v>
      </c>
      <c r="H2" t="s">
        <v>50</v>
      </c>
      <c r="I2">
        <f>SUM(I6:I41)</f>
        <v>-14.160149178814455</v>
      </c>
    </row>
    <row r="3" spans="1:50" x14ac:dyDescent="0.25">
      <c r="A3">
        <v>-22.301642353561334</v>
      </c>
      <c r="B3">
        <v>0.5625770912435778</v>
      </c>
      <c r="C3">
        <v>0.12668569951579359</v>
      </c>
      <c r="D3">
        <v>2.5843070709066116</v>
      </c>
    </row>
    <row r="4" spans="1:50" x14ac:dyDescent="0.25">
      <c r="E4" t="s">
        <v>46</v>
      </c>
      <c r="F4" t="s">
        <v>47</v>
      </c>
      <c r="G4" t="s">
        <v>48</v>
      </c>
    </row>
    <row r="5" spans="1:50" ht="49.5" customHeight="1" thickBot="1" x14ac:dyDescent="0.3">
      <c r="A5" s="7" t="s">
        <v>4</v>
      </c>
      <c r="B5" s="7" t="s">
        <v>5</v>
      </c>
      <c r="C5" s="7" t="s">
        <v>3</v>
      </c>
      <c r="D5" s="7" t="s">
        <v>38</v>
      </c>
      <c r="E5" s="18" t="s">
        <v>6</v>
      </c>
      <c r="F5" s="18" t="s">
        <v>7</v>
      </c>
      <c r="G5" s="18" t="s">
        <v>44</v>
      </c>
      <c r="H5" s="18" t="s">
        <v>45</v>
      </c>
      <c r="I5" s="18" t="s">
        <v>49</v>
      </c>
      <c r="J5" s="18" t="s">
        <v>51</v>
      </c>
    </row>
    <row r="6" spans="1:50" s="19" customFormat="1" x14ac:dyDescent="0.25">
      <c r="A6" s="19">
        <v>0</v>
      </c>
      <c r="B6" s="20">
        <v>16.887653303838498</v>
      </c>
      <c r="C6" s="19">
        <v>50</v>
      </c>
      <c r="D6" s="19">
        <v>1</v>
      </c>
      <c r="E6" s="19">
        <f t="shared" ref="E6:E41" si="0">coefficients+dosage*B6+age*C6+gender*D6</f>
        <v>-3.8824434332615838</v>
      </c>
      <c r="F6" s="19">
        <f>EXP(E6)</f>
        <v>2.0600427864898713E-2</v>
      </c>
      <c r="G6" s="19">
        <f>F6/(1+F6)</f>
        <v>2.0184616136204165E-2</v>
      </c>
      <c r="H6" s="19">
        <f>IF(A6=1,G6,1-G6)</f>
        <v>0.97981538386379585</v>
      </c>
      <c r="I6" s="19">
        <f>LN(H6)</f>
        <v>-2.0391108876431856E-2</v>
      </c>
      <c r="J6" s="19">
        <f>IF(G6&lt;0.5,0,1)</f>
        <v>0</v>
      </c>
      <c r="K6"/>
      <c r="L6"/>
      <c r="M6"/>
      <c r="N6"/>
      <c r="O6"/>
      <c r="P6"/>
      <c r="Q6"/>
      <c r="R6"/>
      <c r="S6"/>
      <c r="T6"/>
      <c r="U6"/>
      <c r="V6"/>
      <c r="W6"/>
      <c r="X6"/>
      <c r="Y6"/>
      <c r="Z6"/>
      <c r="AA6"/>
      <c r="AB6"/>
      <c r="AC6"/>
      <c r="AD6"/>
      <c r="AE6"/>
      <c r="AF6"/>
      <c r="AG6"/>
      <c r="AH6"/>
      <c r="AI6"/>
      <c r="AJ6"/>
      <c r="AK6"/>
      <c r="AL6"/>
      <c r="AM6"/>
      <c r="AN6"/>
      <c r="AO6"/>
      <c r="AP6"/>
      <c r="AQ6"/>
      <c r="AR6"/>
      <c r="AS6"/>
      <c r="AT6"/>
      <c r="AU6"/>
      <c r="AV6"/>
      <c r="AW6"/>
      <c r="AX6"/>
    </row>
    <row r="7" spans="1:50" x14ac:dyDescent="0.25">
      <c r="A7">
        <v>0</v>
      </c>
      <c r="B7" s="8">
        <v>17.030502315978563</v>
      </c>
      <c r="C7">
        <v>50</v>
      </c>
      <c r="D7">
        <v>1</v>
      </c>
      <c r="E7">
        <f t="shared" si="0"/>
        <v>-3.8020798515248075</v>
      </c>
      <c r="F7">
        <f t="shared" ref="F7:F41" si="1">EXP(E7)</f>
        <v>2.2324292324227144E-2</v>
      </c>
      <c r="G7">
        <f t="shared" ref="G7:G41" si="2">F7/(1+F7)</f>
        <v>2.1836801191012941E-2</v>
      </c>
      <c r="H7">
        <f t="shared" ref="H7:H41" si="3">IF(A7=1,G7,1-G7)</f>
        <v>0.97816319880898706</v>
      </c>
      <c r="I7" s="19">
        <f t="shared" ref="I7:I41" si="4">LN(H7)</f>
        <v>-2.207875292072127E-2</v>
      </c>
      <c r="J7" s="19">
        <f t="shared" ref="J7:J41" si="5">IF(G7&lt;0.5,0,1)</f>
        <v>0</v>
      </c>
    </row>
    <row r="8" spans="1:50" x14ac:dyDescent="0.25">
      <c r="A8">
        <v>0</v>
      </c>
      <c r="B8" s="8">
        <v>17.503588443485505</v>
      </c>
      <c r="C8">
        <v>47</v>
      </c>
      <c r="D8">
        <v>1</v>
      </c>
      <c r="E8">
        <f t="shared" si="0"/>
        <v>-3.9159895325516456</v>
      </c>
      <c r="F8">
        <f t="shared" si="1"/>
        <v>1.9920826583087976E-2</v>
      </c>
      <c r="G8">
        <f t="shared" si="2"/>
        <v>1.9531738213275054E-2</v>
      </c>
      <c r="H8">
        <f t="shared" si="3"/>
        <v>0.98046826178672497</v>
      </c>
      <c r="I8" s="19">
        <f t="shared" si="4"/>
        <v>-1.9725003286541636E-2</v>
      </c>
      <c r="J8" s="19">
        <f t="shared" si="5"/>
        <v>0</v>
      </c>
      <c r="O8" s="26" t="s">
        <v>55</v>
      </c>
      <c r="P8" s="26" t="s">
        <v>54</v>
      </c>
    </row>
    <row r="9" spans="1:50" x14ac:dyDescent="0.25">
      <c r="A9">
        <v>0</v>
      </c>
      <c r="B9" s="8">
        <v>17.405116562100972</v>
      </c>
      <c r="C9">
        <v>49</v>
      </c>
      <c r="D9">
        <v>1</v>
      </c>
      <c r="E9">
        <f t="shared" si="0"/>
        <v>-3.7180161581186524</v>
      </c>
      <c r="F9">
        <f t="shared" si="1"/>
        <v>2.428209192555399E-2</v>
      </c>
      <c r="G9">
        <f t="shared" si="2"/>
        <v>2.3706449733887216E-2</v>
      </c>
      <c r="H9">
        <f t="shared" si="3"/>
        <v>0.97629355026611275</v>
      </c>
      <c r="I9" s="19">
        <f t="shared" si="4"/>
        <v>-2.3991969075607834E-2</v>
      </c>
      <c r="J9" s="19">
        <f t="shared" si="5"/>
        <v>0</v>
      </c>
      <c r="O9" s="26" t="s">
        <v>52</v>
      </c>
      <c r="P9">
        <v>0</v>
      </c>
      <c r="Q9">
        <v>1</v>
      </c>
      <c r="R9" t="s">
        <v>53</v>
      </c>
    </row>
    <row r="10" spans="1:50" x14ac:dyDescent="0.25">
      <c r="A10">
        <v>0</v>
      </c>
      <c r="B10" s="8">
        <v>18.287152525949935</v>
      </c>
      <c r="C10">
        <v>42</v>
      </c>
      <c r="D10">
        <v>1</v>
      </c>
      <c r="E10">
        <f t="shared" si="0"/>
        <v>-4.1086028278148312</v>
      </c>
      <c r="F10">
        <f t="shared" si="1"/>
        <v>1.6430715034669589E-2</v>
      </c>
      <c r="G10">
        <f t="shared" si="2"/>
        <v>1.6165110707136738E-2</v>
      </c>
      <c r="H10">
        <f t="shared" si="3"/>
        <v>0.98383488929286322</v>
      </c>
      <c r="I10" s="19">
        <f t="shared" si="4"/>
        <v>-1.6297191443194543E-2</v>
      </c>
      <c r="J10" s="19">
        <f t="shared" si="5"/>
        <v>0</v>
      </c>
      <c r="O10" s="27">
        <v>0</v>
      </c>
      <c r="P10" s="28">
        <v>18</v>
      </c>
      <c r="Q10" s="25">
        <v>4</v>
      </c>
      <c r="R10" s="25">
        <v>22</v>
      </c>
    </row>
    <row r="11" spans="1:50" x14ac:dyDescent="0.25">
      <c r="A11">
        <v>0</v>
      </c>
      <c r="B11" s="8">
        <v>18.021051701747979</v>
      </c>
      <c r="C11">
        <v>47</v>
      </c>
      <c r="D11">
        <v>1</v>
      </c>
      <c r="E11">
        <f t="shared" si="0"/>
        <v>-3.6248765578929185</v>
      </c>
      <c r="F11">
        <f t="shared" si="1"/>
        <v>2.6652387160129718E-2</v>
      </c>
      <c r="G11">
        <f t="shared" si="2"/>
        <v>2.5960478437939555E-2</v>
      </c>
      <c r="H11">
        <f t="shared" si="3"/>
        <v>0.97403952156206042</v>
      </c>
      <c r="I11" s="19">
        <f t="shared" si="4"/>
        <v>-2.630339961038456E-2</v>
      </c>
      <c r="J11" s="19">
        <f t="shared" si="5"/>
        <v>0</v>
      </c>
      <c r="O11" s="27">
        <v>1</v>
      </c>
      <c r="P11" s="25">
        <v>3</v>
      </c>
      <c r="Q11" s="28">
        <v>11</v>
      </c>
      <c r="R11" s="25">
        <v>14</v>
      </c>
    </row>
    <row r="12" spans="1:50" x14ac:dyDescent="0.25">
      <c r="A12">
        <v>0</v>
      </c>
      <c r="B12" s="8">
        <v>17.862168616816685</v>
      </c>
      <c r="C12">
        <v>49</v>
      </c>
      <c r="D12">
        <v>1</v>
      </c>
      <c r="E12">
        <f t="shared" si="0"/>
        <v>-3.4608891426297848</v>
      </c>
      <c r="F12">
        <f t="shared" si="1"/>
        <v>3.1401828897217855E-2</v>
      </c>
      <c r="G12">
        <f t="shared" si="2"/>
        <v>3.0445775853231632E-2</v>
      </c>
      <c r="H12">
        <f t="shared" si="3"/>
        <v>0.9695542241467684</v>
      </c>
      <c r="I12" s="19">
        <f t="shared" si="4"/>
        <v>-3.0918875851316745E-2</v>
      </c>
      <c r="J12" s="19">
        <f t="shared" si="5"/>
        <v>0</v>
      </c>
      <c r="O12" s="27" t="s">
        <v>53</v>
      </c>
      <c r="P12" s="25">
        <v>21</v>
      </c>
      <c r="Q12" s="25">
        <v>15</v>
      </c>
      <c r="R12" s="25">
        <v>36</v>
      </c>
    </row>
    <row r="13" spans="1:50" x14ac:dyDescent="0.25">
      <c r="A13">
        <v>0</v>
      </c>
      <c r="B13" s="8">
        <v>17.519136635283065</v>
      </c>
      <c r="C13">
        <v>55</v>
      </c>
      <c r="D13">
        <v>1</v>
      </c>
      <c r="E13">
        <f t="shared" si="0"/>
        <v>-2.8937568799097284</v>
      </c>
      <c r="F13">
        <f t="shared" si="1"/>
        <v>5.536781116957664E-2</v>
      </c>
      <c r="G13">
        <f t="shared" si="2"/>
        <v>5.2463047085183588E-2</v>
      </c>
      <c r="H13">
        <f t="shared" si="3"/>
        <v>0.94753695291481643</v>
      </c>
      <c r="I13" s="19">
        <f t="shared" si="4"/>
        <v>-5.3889342348251955E-2</v>
      </c>
      <c r="J13" s="19">
        <f t="shared" si="5"/>
        <v>0</v>
      </c>
    </row>
    <row r="14" spans="1:50" x14ac:dyDescent="0.25">
      <c r="A14">
        <v>0</v>
      </c>
      <c r="B14" s="8">
        <v>18.036761853876762</v>
      </c>
      <c r="C14">
        <v>51</v>
      </c>
      <c r="D14">
        <v>1</v>
      </c>
      <c r="E14">
        <f t="shared" si="0"/>
        <v>-3.1092955881421394</v>
      </c>
      <c r="F14">
        <f t="shared" si="1"/>
        <v>4.4632383850096068E-2</v>
      </c>
      <c r="G14">
        <f t="shared" si="2"/>
        <v>4.2725445372082949E-2</v>
      </c>
      <c r="H14">
        <f t="shared" si="3"/>
        <v>0.95727455462791711</v>
      </c>
      <c r="I14" s="19">
        <f t="shared" si="4"/>
        <v>-4.3665037736256331E-2</v>
      </c>
      <c r="J14" s="19">
        <f t="shared" si="5"/>
        <v>0</v>
      </c>
    </row>
    <row r="15" spans="1:50" x14ac:dyDescent="0.25">
      <c r="A15">
        <v>0</v>
      </c>
      <c r="B15" s="8">
        <v>14.168177382246888</v>
      </c>
      <c r="C15">
        <v>52</v>
      </c>
      <c r="D15">
        <v>2</v>
      </c>
      <c r="E15">
        <f t="shared" si="0"/>
        <v>-2.5746798169993417</v>
      </c>
      <c r="F15">
        <f t="shared" si="1"/>
        <v>7.6178209862058838E-2</v>
      </c>
      <c r="G15">
        <f t="shared" si="2"/>
        <v>7.0785869072579638E-2</v>
      </c>
      <c r="H15">
        <f t="shared" si="3"/>
        <v>0.92921413092742033</v>
      </c>
      <c r="I15" s="19">
        <f t="shared" si="4"/>
        <v>-7.3416070574074455E-2</v>
      </c>
      <c r="J15" s="19">
        <f t="shared" si="5"/>
        <v>0</v>
      </c>
    </row>
    <row r="16" spans="1:50" x14ac:dyDescent="0.25">
      <c r="A16">
        <v>0</v>
      </c>
      <c r="B16" s="8">
        <v>18.158879943620082</v>
      </c>
      <c r="C16">
        <v>52</v>
      </c>
      <c r="D16">
        <v>1</v>
      </c>
      <c r="E16">
        <f t="shared" si="0"/>
        <v>-2.9139090489103263</v>
      </c>
      <c r="F16">
        <f t="shared" si="1"/>
        <v>5.426319724754855E-2</v>
      </c>
      <c r="G16">
        <f t="shared" si="2"/>
        <v>5.1470256563273704E-2</v>
      </c>
      <c r="H16">
        <f t="shared" si="3"/>
        <v>0.94852974343672625</v>
      </c>
      <c r="I16" s="19">
        <f t="shared" si="4"/>
        <v>-5.2842131704714135E-2</v>
      </c>
      <c r="J16" s="19">
        <f t="shared" si="5"/>
        <v>0</v>
      </c>
    </row>
    <row r="17" spans="1:50" x14ac:dyDescent="0.25">
      <c r="A17">
        <v>0</v>
      </c>
      <c r="B17" s="8">
        <v>18.885919870487136</v>
      </c>
      <c r="C17">
        <v>55</v>
      </c>
      <c r="D17">
        <v>1</v>
      </c>
      <c r="E17">
        <f t="shared" si="0"/>
        <v>-2.1248359430881343</v>
      </c>
      <c r="F17">
        <f t="shared" si="1"/>
        <v>0.11945256367800579</v>
      </c>
      <c r="G17">
        <f t="shared" si="2"/>
        <v>0.10670623084335049</v>
      </c>
      <c r="H17">
        <f t="shared" si="3"/>
        <v>0.89329376915664949</v>
      </c>
      <c r="I17" s="19">
        <f t="shared" si="4"/>
        <v>-0.11283978338358013</v>
      </c>
      <c r="J17" s="19">
        <f t="shared" si="5"/>
        <v>0</v>
      </c>
    </row>
    <row r="18" spans="1:50" s="19" customFormat="1" x14ac:dyDescent="0.25">
      <c r="A18" s="19">
        <v>1</v>
      </c>
      <c r="B18" s="20">
        <v>15.733847904194725</v>
      </c>
      <c r="C18" s="19">
        <v>49</v>
      </c>
      <c r="D18" s="19">
        <v>2</v>
      </c>
      <c r="E18" s="19">
        <f t="shared" si="0"/>
        <v>-2.0739265474634943</v>
      </c>
      <c r="F18" s="19">
        <f t="shared" si="1"/>
        <v>0.12569127872401317</v>
      </c>
      <c r="G18" s="19">
        <f t="shared" si="2"/>
        <v>0.1116569712314783</v>
      </c>
      <c r="H18" s="19">
        <f>IF(A18=1,G18,1-G18)</f>
        <v>0.1116569712314783</v>
      </c>
      <c r="I18" s="19">
        <f t="shared" si="4"/>
        <v>-2.1923238643874026</v>
      </c>
      <c r="J18" s="19">
        <f t="shared" si="5"/>
        <v>0</v>
      </c>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row>
    <row r="19" spans="1:50" x14ac:dyDescent="0.25">
      <c r="A19">
        <v>0</v>
      </c>
      <c r="B19" s="8">
        <v>20.09398198109114</v>
      </c>
      <c r="C19">
        <v>54</v>
      </c>
      <c r="D19">
        <v>1</v>
      </c>
      <c r="E19">
        <f t="shared" si="0"/>
        <v>-1.5718935743787505</v>
      </c>
      <c r="F19">
        <f t="shared" si="1"/>
        <v>0.2076516060806646</v>
      </c>
      <c r="G19">
        <f t="shared" si="2"/>
        <v>0.17194661526148344</v>
      </c>
      <c r="H19">
        <f t="shared" si="3"/>
        <v>0.82805338473851653</v>
      </c>
      <c r="I19" s="19">
        <f t="shared" si="4"/>
        <v>-0.18867765235337725</v>
      </c>
      <c r="J19" s="19">
        <f t="shared" si="5"/>
        <v>0</v>
      </c>
    </row>
    <row r="20" spans="1:50" x14ac:dyDescent="0.25">
      <c r="A20">
        <v>1</v>
      </c>
      <c r="B20" s="8">
        <v>19.997615584012525</v>
      </c>
      <c r="C20">
        <v>55</v>
      </c>
      <c r="D20">
        <v>1</v>
      </c>
      <c r="E20">
        <f t="shared" si="0"/>
        <v>-1.4994214022250669</v>
      </c>
      <c r="F20">
        <f t="shared" si="1"/>
        <v>0.22325930011905926</v>
      </c>
      <c r="G20">
        <f t="shared" si="2"/>
        <v>0.18251183546884092</v>
      </c>
      <c r="H20">
        <f t="shared" si="3"/>
        <v>0.18251183546884092</v>
      </c>
      <c r="I20" s="19">
        <f t="shared" si="4"/>
        <v>-1.7009402561783236</v>
      </c>
      <c r="J20" s="19">
        <f t="shared" si="5"/>
        <v>0</v>
      </c>
    </row>
    <row r="21" spans="1:50" x14ac:dyDescent="0.25">
      <c r="A21">
        <v>0</v>
      </c>
      <c r="B21" s="8">
        <v>20.234239627931611</v>
      </c>
      <c r="C21">
        <v>53</v>
      </c>
      <c r="D21">
        <v>1</v>
      </c>
      <c r="E21">
        <f t="shared" si="0"/>
        <v>-1.6196735349103624</v>
      </c>
      <c r="F21">
        <f t="shared" si="1"/>
        <v>0.19796331664726563</v>
      </c>
      <c r="G21">
        <f t="shared" si="2"/>
        <v>0.16524989863738454</v>
      </c>
      <c r="H21">
        <f t="shared" si="3"/>
        <v>0.83475010136261552</v>
      </c>
      <c r="I21" s="19">
        <f t="shared" si="4"/>
        <v>-0.1806228787296707</v>
      </c>
      <c r="J21" s="19">
        <f t="shared" si="5"/>
        <v>0</v>
      </c>
    </row>
    <row r="22" spans="1:50" x14ac:dyDescent="0.25">
      <c r="A22">
        <v>0</v>
      </c>
      <c r="B22" s="8">
        <v>18.168273642831107</v>
      </c>
      <c r="C22">
        <v>44</v>
      </c>
      <c r="D22">
        <v>2</v>
      </c>
      <c r="E22">
        <f t="shared" si="0"/>
        <v>-1.337802894151908</v>
      </c>
      <c r="F22">
        <f t="shared" si="1"/>
        <v>0.26242160369358108</v>
      </c>
      <c r="G22">
        <f t="shared" si="2"/>
        <v>0.20787160400756011</v>
      </c>
      <c r="H22">
        <f t="shared" si="3"/>
        <v>0.79212839599243989</v>
      </c>
      <c r="I22" s="19">
        <f t="shared" si="4"/>
        <v>-0.23303178415504394</v>
      </c>
      <c r="J22" s="19">
        <f t="shared" si="5"/>
        <v>0</v>
      </c>
    </row>
    <row r="23" spans="1:50" x14ac:dyDescent="0.25">
      <c r="A23">
        <v>0</v>
      </c>
      <c r="B23" s="8">
        <v>17.071640240109602</v>
      </c>
      <c r="C23">
        <v>54</v>
      </c>
      <c r="D23">
        <v>2</v>
      </c>
      <c r="E23">
        <f t="shared" si="0"/>
        <v>-0.68788672885758295</v>
      </c>
      <c r="F23">
        <f t="shared" si="1"/>
        <v>0.50263715608593551</v>
      </c>
      <c r="G23">
        <f t="shared" si="2"/>
        <v>0.33450334570136891</v>
      </c>
      <c r="H23">
        <f t="shared" si="3"/>
        <v>0.66549665429863114</v>
      </c>
      <c r="I23" s="19">
        <f t="shared" si="4"/>
        <v>-0.40722166850952352</v>
      </c>
      <c r="J23" s="19">
        <f t="shared" si="5"/>
        <v>0</v>
      </c>
    </row>
    <row r="24" spans="1:50" x14ac:dyDescent="0.25">
      <c r="A24">
        <v>0</v>
      </c>
      <c r="B24" s="8">
        <v>21.441977817873166</v>
      </c>
      <c r="C24">
        <v>53</v>
      </c>
      <c r="D24">
        <v>1</v>
      </c>
      <c r="E24">
        <f t="shared" si="0"/>
        <v>-0.94022769702925801</v>
      </c>
      <c r="F24">
        <f t="shared" si="1"/>
        <v>0.39053890068632907</v>
      </c>
      <c r="G24">
        <f t="shared" si="2"/>
        <v>0.2808543511393824</v>
      </c>
      <c r="H24">
        <f t="shared" si="3"/>
        <v>0.7191456488606176</v>
      </c>
      <c r="I24" s="19">
        <f t="shared" si="4"/>
        <v>-0.32969137034250856</v>
      </c>
      <c r="J24" s="19">
        <f t="shared" si="5"/>
        <v>0</v>
      </c>
    </row>
    <row r="25" spans="1:50" x14ac:dyDescent="0.25">
      <c r="A25">
        <v>0</v>
      </c>
      <c r="B25" s="8">
        <v>21.307388782625555</v>
      </c>
      <c r="C25">
        <v>56</v>
      </c>
      <c r="D25">
        <v>1</v>
      </c>
      <c r="E25">
        <f t="shared" si="0"/>
        <v>-0.63588730644475833</v>
      </c>
      <c r="F25">
        <f t="shared" si="1"/>
        <v>0.52946548169426799</v>
      </c>
      <c r="G25">
        <f t="shared" si="2"/>
        <v>0.34617681015445451</v>
      </c>
      <c r="H25">
        <f t="shared" si="3"/>
        <v>0.65382318984554555</v>
      </c>
      <c r="I25" s="19">
        <f t="shared" si="4"/>
        <v>-0.42491831599473229</v>
      </c>
      <c r="J25" s="19">
        <f t="shared" si="5"/>
        <v>0</v>
      </c>
    </row>
    <row r="26" spans="1:50" x14ac:dyDescent="0.25">
      <c r="A26">
        <v>1</v>
      </c>
      <c r="B26" s="8">
        <v>17.915453565789566</v>
      </c>
      <c r="C26">
        <v>57</v>
      </c>
      <c r="D26">
        <v>2</v>
      </c>
      <c r="E26">
        <f t="shared" si="0"/>
        <v>0.16688041600340142</v>
      </c>
      <c r="F26">
        <f t="shared" si="1"/>
        <v>1.181612954859721</v>
      </c>
      <c r="G26">
        <f t="shared" si="2"/>
        <v>0.54162355069792822</v>
      </c>
      <c r="H26">
        <f t="shared" si="3"/>
        <v>0.54162355069792822</v>
      </c>
      <c r="I26" s="19">
        <f t="shared" si="4"/>
        <v>-0.61318407476607162</v>
      </c>
      <c r="J26" s="19">
        <f t="shared" si="5"/>
        <v>1</v>
      </c>
    </row>
    <row r="27" spans="1:50" x14ac:dyDescent="0.25">
      <c r="A27">
        <v>0</v>
      </c>
      <c r="B27" s="8">
        <v>19.167244965824199</v>
      </c>
      <c r="C27">
        <v>51</v>
      </c>
      <c r="D27">
        <v>2</v>
      </c>
      <c r="E27">
        <f t="shared" si="0"/>
        <v>0.11099538358384997</v>
      </c>
      <c r="F27">
        <f t="shared" si="1"/>
        <v>1.1173897485064708</v>
      </c>
      <c r="G27">
        <f t="shared" si="2"/>
        <v>0.52772039219262146</v>
      </c>
      <c r="H27">
        <f t="shared" si="3"/>
        <v>0.47227960780737854</v>
      </c>
      <c r="I27" s="19">
        <f t="shared" si="4"/>
        <v>-0.75018407936751941</v>
      </c>
      <c r="J27" s="19">
        <f t="shared" si="5"/>
        <v>1</v>
      </c>
    </row>
    <row r="28" spans="1:50" x14ac:dyDescent="0.25">
      <c r="A28">
        <v>0</v>
      </c>
      <c r="B28" s="8">
        <v>19.287095610930375</v>
      </c>
      <c r="C28">
        <v>53</v>
      </c>
      <c r="D28">
        <v>2</v>
      </c>
      <c r="E28">
        <f t="shared" si="0"/>
        <v>0.43179200992293687</v>
      </c>
      <c r="F28">
        <f t="shared" si="1"/>
        <v>1.5400147740568619</v>
      </c>
      <c r="G28">
        <f t="shared" si="2"/>
        <v>0.60630150256849902</v>
      </c>
      <c r="H28">
        <f t="shared" si="3"/>
        <v>0.39369849743150098</v>
      </c>
      <c r="I28" s="19">
        <f t="shared" si="4"/>
        <v>-0.93216989757134872</v>
      </c>
      <c r="J28" s="19">
        <f t="shared" si="5"/>
        <v>1</v>
      </c>
    </row>
    <row r="29" spans="1:50" x14ac:dyDescent="0.25">
      <c r="A29">
        <v>1</v>
      </c>
      <c r="B29" s="8">
        <v>23.539688027893682</v>
      </c>
      <c r="C29">
        <v>51</v>
      </c>
      <c r="D29">
        <v>1</v>
      </c>
      <c r="E29">
        <f t="shared" si="0"/>
        <v>-1.3475387835550467E-2</v>
      </c>
      <c r="F29">
        <f t="shared" si="1"/>
        <v>0.98661499874950742</v>
      </c>
      <c r="G29">
        <f t="shared" si="2"/>
        <v>0.49663120401816208</v>
      </c>
      <c r="H29">
        <f t="shared" si="3"/>
        <v>0.49663120401816208</v>
      </c>
      <c r="I29" s="19">
        <f t="shared" si="4"/>
        <v>-0.69990757256565039</v>
      </c>
      <c r="J29" s="19">
        <f t="shared" si="5"/>
        <v>0</v>
      </c>
    </row>
    <row r="30" spans="1:50" x14ac:dyDescent="0.25">
      <c r="A30">
        <v>1</v>
      </c>
      <c r="B30" s="8">
        <v>19.49067974727965</v>
      </c>
      <c r="C30">
        <v>55</v>
      </c>
      <c r="D30">
        <v>2</v>
      </c>
      <c r="E30">
        <f t="shared" si="0"/>
        <v>0.79969518020523278</v>
      </c>
      <c r="F30">
        <f t="shared" si="1"/>
        <v>2.2248626429460807</v>
      </c>
      <c r="G30">
        <f t="shared" si="2"/>
        <v>0.68990927344227981</v>
      </c>
      <c r="H30">
        <f t="shared" si="3"/>
        <v>0.68990927344227981</v>
      </c>
      <c r="I30" s="19">
        <f t="shared" si="4"/>
        <v>-0.37119517780091782</v>
      </c>
      <c r="J30" s="19">
        <f t="shared" si="5"/>
        <v>1</v>
      </c>
    </row>
    <row r="31" spans="1:50" x14ac:dyDescent="0.25">
      <c r="A31">
        <v>1</v>
      </c>
      <c r="B31" s="8">
        <v>23.175115322307192</v>
      </c>
      <c r="C31">
        <v>59</v>
      </c>
      <c r="D31">
        <v>1</v>
      </c>
      <c r="E31">
        <f t="shared" si="0"/>
        <v>0.7949099560351498</v>
      </c>
      <c r="F31">
        <f t="shared" si="1"/>
        <v>2.2142416087337762</v>
      </c>
      <c r="G31">
        <f t="shared" si="2"/>
        <v>0.68888461984849303</v>
      </c>
      <c r="H31">
        <f t="shared" si="3"/>
        <v>0.68888461984849303</v>
      </c>
      <c r="I31" s="19">
        <f t="shared" si="4"/>
        <v>-0.37268148229849796</v>
      </c>
      <c r="J31" s="19">
        <f t="shared" si="5"/>
        <v>1</v>
      </c>
    </row>
    <row r="32" spans="1:50" x14ac:dyDescent="0.25">
      <c r="A32">
        <v>1</v>
      </c>
      <c r="B32" s="8">
        <v>20.575975926815435</v>
      </c>
      <c r="C32">
        <v>47</v>
      </c>
      <c r="D32">
        <v>2</v>
      </c>
      <c r="E32">
        <f t="shared" si="0"/>
        <v>0.39677235189989446</v>
      </c>
      <c r="F32">
        <f t="shared" si="1"/>
        <v>1.4870173748368376</v>
      </c>
      <c r="G32">
        <f t="shared" si="2"/>
        <v>0.59791193655588926</v>
      </c>
      <c r="H32">
        <f t="shared" si="3"/>
        <v>0.59791193655588926</v>
      </c>
      <c r="I32" s="19">
        <f t="shared" si="4"/>
        <v>-0.51431179916027359</v>
      </c>
      <c r="J32" s="19">
        <f t="shared" si="5"/>
        <v>1</v>
      </c>
    </row>
    <row r="33" spans="1:10" x14ac:dyDescent="0.25">
      <c r="A33">
        <v>1</v>
      </c>
      <c r="B33" s="8">
        <v>21.298642924739426</v>
      </c>
      <c r="C33">
        <v>54</v>
      </c>
      <c r="D33">
        <v>2</v>
      </c>
      <c r="E33">
        <f t="shared" si="0"/>
        <v>1.6901281461402569</v>
      </c>
      <c r="F33">
        <f t="shared" si="1"/>
        <v>5.4201752351654866</v>
      </c>
      <c r="G33">
        <f t="shared" si="2"/>
        <v>0.84424101159690168</v>
      </c>
      <c r="H33">
        <f t="shared" si="3"/>
        <v>0.84424101159690168</v>
      </c>
      <c r="I33" s="19">
        <f t="shared" si="4"/>
        <v>-0.1693172663862221</v>
      </c>
      <c r="J33" s="19">
        <f t="shared" si="5"/>
        <v>1</v>
      </c>
    </row>
    <row r="34" spans="1:10" x14ac:dyDescent="0.25">
      <c r="A34">
        <v>0</v>
      </c>
      <c r="B34" s="8">
        <v>21.161138603529775</v>
      </c>
      <c r="C34">
        <v>56</v>
      </c>
      <c r="D34">
        <v>2</v>
      </c>
      <c r="E34">
        <f t="shared" si="0"/>
        <v>1.866142764112297</v>
      </c>
      <c r="F34">
        <f t="shared" si="1"/>
        <v>6.4633177148742567</v>
      </c>
      <c r="G34">
        <f t="shared" si="2"/>
        <v>0.86601133192989788</v>
      </c>
      <c r="H34">
        <f t="shared" si="3"/>
        <v>0.13398866807010212</v>
      </c>
      <c r="I34" s="19">
        <f t="shared" si="4"/>
        <v>-2.0100000492482146</v>
      </c>
      <c r="J34" s="19">
        <f t="shared" si="5"/>
        <v>1</v>
      </c>
    </row>
    <row r="35" spans="1:10" x14ac:dyDescent="0.25">
      <c r="A35">
        <v>1</v>
      </c>
      <c r="B35" s="8">
        <v>21.833435938442928</v>
      </c>
      <c r="C35">
        <v>51</v>
      </c>
      <c r="D35">
        <v>2</v>
      </c>
      <c r="E35">
        <f t="shared" si="0"/>
        <v>1.6109333456595802</v>
      </c>
      <c r="F35">
        <f t="shared" si="1"/>
        <v>5.0074827597166616</v>
      </c>
      <c r="G35">
        <f t="shared" si="2"/>
        <v>0.83354092887198494</v>
      </c>
      <c r="H35">
        <f t="shared" si="3"/>
        <v>0.83354092887198494</v>
      </c>
      <c r="I35" s="19">
        <f t="shared" si="4"/>
        <v>-0.18207247317147399</v>
      </c>
      <c r="J35" s="19">
        <f t="shared" si="5"/>
        <v>1</v>
      </c>
    </row>
    <row r="36" spans="1:10" x14ac:dyDescent="0.25">
      <c r="A36">
        <v>1</v>
      </c>
      <c r="B36" s="8">
        <v>21.725732318178594</v>
      </c>
      <c r="C36">
        <v>58</v>
      </c>
      <c r="D36">
        <v>2</v>
      </c>
      <c r="E36">
        <f t="shared" si="0"/>
        <v>2.4371416528654235</v>
      </c>
      <c r="F36">
        <f t="shared" si="1"/>
        <v>11.440293633261861</v>
      </c>
      <c r="G36">
        <f t="shared" si="2"/>
        <v>0.91961604528961594</v>
      </c>
      <c r="H36">
        <f t="shared" si="3"/>
        <v>0.91961604528961594</v>
      </c>
      <c r="I36" s="19">
        <f t="shared" si="4"/>
        <v>-8.3799038126997571E-2</v>
      </c>
      <c r="J36" s="19">
        <f t="shared" si="5"/>
        <v>1</v>
      </c>
    </row>
    <row r="37" spans="1:10" x14ac:dyDescent="0.25">
      <c r="A37">
        <v>1</v>
      </c>
      <c r="B37" s="8">
        <v>23.547300163461237</v>
      </c>
      <c r="C37">
        <v>53</v>
      </c>
      <c r="D37">
        <v>2</v>
      </c>
      <c r="E37">
        <f t="shared" si="0"/>
        <v>2.8284854951883958</v>
      </c>
      <c r="F37">
        <f t="shared" si="1"/>
        <v>16.91981626689217</v>
      </c>
      <c r="G37">
        <f t="shared" si="2"/>
        <v>0.94419585641357529</v>
      </c>
      <c r="H37">
        <f t="shared" si="3"/>
        <v>0.94419585641357529</v>
      </c>
      <c r="I37" s="19">
        <f t="shared" si="4"/>
        <v>-5.7421659342220044E-2</v>
      </c>
      <c r="J37" s="19">
        <f t="shared" si="5"/>
        <v>1</v>
      </c>
    </row>
    <row r="38" spans="1:10" x14ac:dyDescent="0.25">
      <c r="A38">
        <v>0</v>
      </c>
      <c r="B38" s="8">
        <v>25.058066133123944</v>
      </c>
      <c r="C38">
        <f>C34-10</f>
        <v>46</v>
      </c>
      <c r="D38">
        <v>1</v>
      </c>
      <c r="E38">
        <f t="shared" si="0"/>
        <v>0.20730085243385732</v>
      </c>
      <c r="F38">
        <f t="shared" si="1"/>
        <v>1.2303526707008638</v>
      </c>
      <c r="G38">
        <f t="shared" si="2"/>
        <v>0.55164041403113129</v>
      </c>
      <c r="H38">
        <f t="shared" si="3"/>
        <v>0.44835958596886871</v>
      </c>
      <c r="I38" s="19">
        <f t="shared" si="4"/>
        <v>-0.8021597212642555</v>
      </c>
      <c r="J38" s="19">
        <f t="shared" si="5"/>
        <v>1</v>
      </c>
    </row>
    <row r="39" spans="1:10" x14ac:dyDescent="0.25">
      <c r="A39">
        <v>1</v>
      </c>
      <c r="B39" s="8">
        <v>26.442826965093943</v>
      </c>
      <c r="C39">
        <f t="shared" ref="C39:C41" si="6">C35-10</f>
        <v>41</v>
      </c>
      <c r="D39">
        <v>2</v>
      </c>
      <c r="E39">
        <f t="shared" si="0"/>
        <v>2.9372141466792208</v>
      </c>
      <c r="F39">
        <f t="shared" si="1"/>
        <v>18.863222873615449</v>
      </c>
      <c r="G39">
        <f t="shared" si="2"/>
        <v>0.94965570258347598</v>
      </c>
      <c r="H39">
        <f t="shared" si="3"/>
        <v>0.94965570258347598</v>
      </c>
      <c r="I39" s="19">
        <f t="shared" si="4"/>
        <v>-5.1655778410129666E-2</v>
      </c>
      <c r="J39" s="19">
        <f t="shared" si="5"/>
        <v>1</v>
      </c>
    </row>
    <row r="40" spans="1:10" x14ac:dyDescent="0.25">
      <c r="A40">
        <v>1</v>
      </c>
      <c r="B40" s="8">
        <v>25.787049583965697</v>
      </c>
      <c r="C40">
        <f t="shared" si="6"/>
        <v>48</v>
      </c>
      <c r="D40">
        <v>1</v>
      </c>
      <c r="E40">
        <f t="shared" si="0"/>
        <v>0.87078164080470488</v>
      </c>
      <c r="F40">
        <f t="shared" si="1"/>
        <v>2.3887772897909301</v>
      </c>
      <c r="G40">
        <f t="shared" si="2"/>
        <v>0.70490831515761998</v>
      </c>
      <c r="H40">
        <f t="shared" si="3"/>
        <v>0.70490831515761998</v>
      </c>
      <c r="I40" s="19">
        <f t="shared" si="4"/>
        <v>-0.34968753404884334</v>
      </c>
      <c r="J40" s="19">
        <f t="shared" si="5"/>
        <v>1</v>
      </c>
    </row>
    <row r="41" spans="1:10" x14ac:dyDescent="0.25">
      <c r="A41">
        <v>1</v>
      </c>
      <c r="B41" s="8">
        <v>26.179479466522807</v>
      </c>
      <c r="C41">
        <f t="shared" si="6"/>
        <v>43</v>
      </c>
      <c r="D41">
        <v>2</v>
      </c>
      <c r="E41">
        <f t="shared" si="0"/>
        <v>3.0424322759783857</v>
      </c>
      <c r="F41">
        <f t="shared" si="1"/>
        <v>20.956152443560104</v>
      </c>
      <c r="G41">
        <f t="shared" si="2"/>
        <v>0.95445467949949003</v>
      </c>
      <c r="H41">
        <f t="shared" si="3"/>
        <v>0.95445467949949003</v>
      </c>
      <c r="I41" s="19">
        <f t="shared" si="4"/>
        <v>-4.6615117824163624E-2</v>
      </c>
      <c r="J41" s="19">
        <f t="shared" si="5"/>
        <v>1</v>
      </c>
    </row>
    <row r="42" spans="1:10" x14ac:dyDescent="0.25">
      <c r="H42" s="10"/>
    </row>
    <row r="43" spans="1:10" x14ac:dyDescent="0.25">
      <c r="H43" s="10"/>
    </row>
  </sheetData>
  <mergeCells count="1">
    <mergeCell ref="B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185ED-E6A2-4AA0-B4D3-73A186A98058}">
  <dimension ref="A1:I43"/>
  <sheetViews>
    <sheetView workbookViewId="0">
      <selection activeCell="I5" sqref="I5"/>
    </sheetView>
  </sheetViews>
  <sheetFormatPr defaultRowHeight="15" x14ac:dyDescent="0.25"/>
  <cols>
    <col min="1" max="1" width="9.28515625" customWidth="1"/>
    <col min="2" max="3" width="8.28515625" bestFit="1" customWidth="1"/>
    <col min="4" max="4" width="7.28515625" customWidth="1"/>
    <col min="5" max="5" width="7.5703125" bestFit="1" customWidth="1"/>
    <col min="6" max="6" width="8.5703125" bestFit="1" customWidth="1"/>
    <col min="7" max="7" width="10.7109375" customWidth="1"/>
    <col min="8" max="8" width="10.42578125" customWidth="1"/>
    <col min="9" max="9" width="10.28515625" bestFit="1" customWidth="1"/>
    <col min="12" max="12" width="10.5703125" bestFit="1" customWidth="1"/>
  </cols>
  <sheetData>
    <row r="1" spans="1:9" ht="15.75" thickBot="1" x14ac:dyDescent="0.3">
      <c r="A1" s="1"/>
      <c r="B1" s="22" t="s">
        <v>0</v>
      </c>
      <c r="C1" s="23"/>
      <c r="D1" s="24"/>
    </row>
    <row r="2" spans="1:9" ht="30.75" thickBot="1" x14ac:dyDescent="0.3">
      <c r="A2" s="2" t="s">
        <v>1</v>
      </c>
      <c r="B2" s="2" t="s">
        <v>2</v>
      </c>
      <c r="C2" s="3" t="s">
        <v>3</v>
      </c>
      <c r="D2" s="4" t="s">
        <v>38</v>
      </c>
    </row>
    <row r="3" spans="1:9" ht="15.75" thickBot="1" x14ac:dyDescent="0.3">
      <c r="A3" s="5">
        <v>-22.301642353561334</v>
      </c>
      <c r="B3" s="5">
        <v>0.5625770912435778</v>
      </c>
      <c r="C3" s="5">
        <v>0.12668569951579359</v>
      </c>
      <c r="D3" s="6">
        <v>2.5843070709066116</v>
      </c>
      <c r="H3" s="11" t="s">
        <v>11</v>
      </c>
      <c r="I3" s="10">
        <f>SUM(I6:I41)</f>
        <v>-14.160149178814455</v>
      </c>
    </row>
    <row r="5" spans="1:9" ht="64.5" customHeight="1" thickBot="1" x14ac:dyDescent="0.3">
      <c r="A5" s="7" t="s">
        <v>4</v>
      </c>
      <c r="B5" s="7" t="s">
        <v>5</v>
      </c>
      <c r="C5" s="7" t="s">
        <v>3</v>
      </c>
      <c r="D5" s="7" t="s">
        <v>38</v>
      </c>
      <c r="E5" s="7" t="s">
        <v>6</v>
      </c>
      <c r="F5" s="7" t="s">
        <v>7</v>
      </c>
      <c r="G5" s="7" t="s">
        <v>10</v>
      </c>
      <c r="H5" s="7" t="s">
        <v>9</v>
      </c>
      <c r="I5" s="7" t="s">
        <v>8</v>
      </c>
    </row>
    <row r="6" spans="1:9" x14ac:dyDescent="0.25">
      <c r="A6">
        <v>0</v>
      </c>
      <c r="B6" s="8">
        <v>16.887653303838498</v>
      </c>
      <c r="C6">
        <v>50</v>
      </c>
      <c r="D6">
        <v>1</v>
      </c>
      <c r="E6">
        <f t="shared" ref="E6:E41" si="0">Intercept+Dosage_Coeff*B6+Age_Coeff*C6+Sex_Coeff*D6</f>
        <v>-3.8824434332615838</v>
      </c>
      <c r="F6" s="9">
        <f>EXP(E6)</f>
        <v>2.0600427864898713E-2</v>
      </c>
      <c r="G6" s="10">
        <f>F6/(1+F6)</f>
        <v>2.0184616136204165E-2</v>
      </c>
      <c r="H6" s="10">
        <f t="shared" ref="H6:H41" si="1">IF(A6=1,G6,1-G6)</f>
        <v>0.97981538386379585</v>
      </c>
      <c r="I6" s="10">
        <f>LN(H6)</f>
        <v>-2.0391108876431856E-2</v>
      </c>
    </row>
    <row r="7" spans="1:9" x14ac:dyDescent="0.25">
      <c r="A7">
        <v>0</v>
      </c>
      <c r="B7" s="8">
        <v>17.030502315978563</v>
      </c>
      <c r="C7">
        <v>50</v>
      </c>
      <c r="D7">
        <v>1</v>
      </c>
      <c r="E7">
        <f t="shared" si="0"/>
        <v>-3.8020798515248075</v>
      </c>
      <c r="F7" s="9">
        <f t="shared" ref="F7:F41" si="2">EXP(E7)</f>
        <v>2.2324292324227144E-2</v>
      </c>
      <c r="G7" s="10">
        <f t="shared" ref="G7:G41" si="3">F7/(1+F7)</f>
        <v>2.1836801191012941E-2</v>
      </c>
      <c r="H7" s="10">
        <f t="shared" si="1"/>
        <v>0.97816319880898706</v>
      </c>
      <c r="I7" s="10">
        <f t="shared" ref="I7:I41" si="4">LN(H7)</f>
        <v>-2.207875292072127E-2</v>
      </c>
    </row>
    <row r="8" spans="1:9" x14ac:dyDescent="0.25">
      <c r="A8">
        <v>0</v>
      </c>
      <c r="B8" s="8">
        <v>17.503588443485505</v>
      </c>
      <c r="C8">
        <v>47</v>
      </c>
      <c r="D8">
        <v>1</v>
      </c>
      <c r="E8">
        <f t="shared" si="0"/>
        <v>-3.9159895325516456</v>
      </c>
      <c r="F8" s="9">
        <f t="shared" si="2"/>
        <v>1.9920826583087976E-2</v>
      </c>
      <c r="G8" s="10">
        <f t="shared" si="3"/>
        <v>1.9531738213275054E-2</v>
      </c>
      <c r="H8" s="10">
        <f t="shared" si="1"/>
        <v>0.98046826178672497</v>
      </c>
      <c r="I8" s="10">
        <f t="shared" si="4"/>
        <v>-1.9725003286541636E-2</v>
      </c>
    </row>
    <row r="9" spans="1:9" x14ac:dyDescent="0.25">
      <c r="A9">
        <v>0</v>
      </c>
      <c r="B9" s="8">
        <v>17.405116562100972</v>
      </c>
      <c r="C9">
        <v>49</v>
      </c>
      <c r="D9">
        <v>1</v>
      </c>
      <c r="E9">
        <f t="shared" si="0"/>
        <v>-3.7180161581186524</v>
      </c>
      <c r="F9" s="9">
        <f t="shared" si="2"/>
        <v>2.428209192555399E-2</v>
      </c>
      <c r="G9" s="10">
        <f t="shared" si="3"/>
        <v>2.3706449733887216E-2</v>
      </c>
      <c r="H9" s="10">
        <f t="shared" si="1"/>
        <v>0.97629355026611275</v>
      </c>
      <c r="I9" s="10">
        <f t="shared" si="4"/>
        <v>-2.3991969075607834E-2</v>
      </c>
    </row>
    <row r="10" spans="1:9" x14ac:dyDescent="0.25">
      <c r="A10">
        <v>0</v>
      </c>
      <c r="B10" s="8">
        <v>18.287152525949935</v>
      </c>
      <c r="C10">
        <v>42</v>
      </c>
      <c r="D10">
        <v>1</v>
      </c>
      <c r="E10">
        <f t="shared" si="0"/>
        <v>-4.1086028278148312</v>
      </c>
      <c r="F10" s="9">
        <f t="shared" si="2"/>
        <v>1.6430715034669589E-2</v>
      </c>
      <c r="G10" s="10">
        <f t="shared" si="3"/>
        <v>1.6165110707136738E-2</v>
      </c>
      <c r="H10" s="10">
        <f t="shared" si="1"/>
        <v>0.98383488929286322</v>
      </c>
      <c r="I10" s="10">
        <f t="shared" si="4"/>
        <v>-1.6297191443194543E-2</v>
      </c>
    </row>
    <row r="11" spans="1:9" x14ac:dyDescent="0.25">
      <c r="A11">
        <v>0</v>
      </c>
      <c r="B11" s="8">
        <v>18.021051701747979</v>
      </c>
      <c r="C11">
        <v>47</v>
      </c>
      <c r="D11">
        <v>1</v>
      </c>
      <c r="E11">
        <f t="shared" si="0"/>
        <v>-3.6248765578929185</v>
      </c>
      <c r="F11" s="9">
        <f t="shared" si="2"/>
        <v>2.6652387160129718E-2</v>
      </c>
      <c r="G11" s="10">
        <f t="shared" si="3"/>
        <v>2.5960478437939555E-2</v>
      </c>
      <c r="H11" s="10">
        <f t="shared" si="1"/>
        <v>0.97403952156206042</v>
      </c>
      <c r="I11" s="10">
        <f t="shared" si="4"/>
        <v>-2.630339961038456E-2</v>
      </c>
    </row>
    <row r="12" spans="1:9" x14ac:dyDescent="0.25">
      <c r="A12">
        <v>0</v>
      </c>
      <c r="B12" s="8">
        <v>17.862168616816685</v>
      </c>
      <c r="C12">
        <v>49</v>
      </c>
      <c r="D12">
        <v>1</v>
      </c>
      <c r="E12">
        <f t="shared" si="0"/>
        <v>-3.4608891426297848</v>
      </c>
      <c r="F12" s="9">
        <f t="shared" si="2"/>
        <v>3.1401828897217855E-2</v>
      </c>
      <c r="G12" s="10">
        <f t="shared" si="3"/>
        <v>3.0445775853231632E-2</v>
      </c>
      <c r="H12" s="10">
        <f t="shared" si="1"/>
        <v>0.9695542241467684</v>
      </c>
      <c r="I12" s="10">
        <f t="shared" si="4"/>
        <v>-3.0918875851316745E-2</v>
      </c>
    </row>
    <row r="13" spans="1:9" x14ac:dyDescent="0.25">
      <c r="A13">
        <v>0</v>
      </c>
      <c r="B13" s="8">
        <v>17.519136635283065</v>
      </c>
      <c r="C13">
        <v>55</v>
      </c>
      <c r="D13">
        <v>1</v>
      </c>
      <c r="E13">
        <f t="shared" si="0"/>
        <v>-2.8937568799097284</v>
      </c>
      <c r="F13" s="9">
        <f t="shared" si="2"/>
        <v>5.536781116957664E-2</v>
      </c>
      <c r="G13" s="10">
        <f t="shared" si="3"/>
        <v>5.2463047085183588E-2</v>
      </c>
      <c r="H13" s="10">
        <f t="shared" si="1"/>
        <v>0.94753695291481643</v>
      </c>
      <c r="I13" s="10">
        <f t="shared" si="4"/>
        <v>-5.3889342348251955E-2</v>
      </c>
    </row>
    <row r="14" spans="1:9" x14ac:dyDescent="0.25">
      <c r="A14">
        <v>0</v>
      </c>
      <c r="B14" s="8">
        <v>18.036761853876762</v>
      </c>
      <c r="C14">
        <v>51</v>
      </c>
      <c r="D14">
        <v>1</v>
      </c>
      <c r="E14">
        <f t="shared" si="0"/>
        <v>-3.1092955881421394</v>
      </c>
      <c r="F14" s="9">
        <f t="shared" si="2"/>
        <v>4.4632383850096068E-2</v>
      </c>
      <c r="G14" s="10">
        <f t="shared" si="3"/>
        <v>4.2725445372082949E-2</v>
      </c>
      <c r="H14" s="10">
        <f t="shared" si="1"/>
        <v>0.95727455462791711</v>
      </c>
      <c r="I14" s="10">
        <f t="shared" si="4"/>
        <v>-4.3665037736256331E-2</v>
      </c>
    </row>
    <row r="15" spans="1:9" x14ac:dyDescent="0.25">
      <c r="A15">
        <v>0</v>
      </c>
      <c r="B15" s="8">
        <v>14.168177382246888</v>
      </c>
      <c r="C15">
        <v>52</v>
      </c>
      <c r="D15">
        <v>2</v>
      </c>
      <c r="E15">
        <f t="shared" si="0"/>
        <v>-2.5746798169993417</v>
      </c>
      <c r="F15" s="9">
        <f t="shared" si="2"/>
        <v>7.6178209862058838E-2</v>
      </c>
      <c r="G15" s="10">
        <f t="shared" si="3"/>
        <v>7.0785869072579638E-2</v>
      </c>
      <c r="H15" s="10">
        <f t="shared" si="1"/>
        <v>0.92921413092742033</v>
      </c>
      <c r="I15" s="10">
        <f t="shared" si="4"/>
        <v>-7.3416070574074455E-2</v>
      </c>
    </row>
    <row r="16" spans="1:9" x14ac:dyDescent="0.25">
      <c r="A16">
        <v>0</v>
      </c>
      <c r="B16" s="8">
        <v>18.158879943620082</v>
      </c>
      <c r="C16">
        <v>52</v>
      </c>
      <c r="D16">
        <v>1</v>
      </c>
      <c r="E16">
        <f t="shared" si="0"/>
        <v>-2.9139090489103263</v>
      </c>
      <c r="F16" s="9">
        <f t="shared" si="2"/>
        <v>5.426319724754855E-2</v>
      </c>
      <c r="G16" s="10">
        <f t="shared" si="3"/>
        <v>5.1470256563273704E-2</v>
      </c>
      <c r="H16" s="10">
        <f t="shared" si="1"/>
        <v>0.94852974343672625</v>
      </c>
      <c r="I16" s="10">
        <f t="shared" si="4"/>
        <v>-5.2842131704714135E-2</v>
      </c>
    </row>
    <row r="17" spans="1:9" x14ac:dyDescent="0.25">
      <c r="A17">
        <v>0</v>
      </c>
      <c r="B17" s="8">
        <v>18.885919870487136</v>
      </c>
      <c r="C17">
        <v>55</v>
      </c>
      <c r="D17">
        <v>1</v>
      </c>
      <c r="E17">
        <f t="shared" si="0"/>
        <v>-2.1248359430881343</v>
      </c>
      <c r="F17" s="9">
        <f t="shared" si="2"/>
        <v>0.11945256367800579</v>
      </c>
      <c r="G17" s="10">
        <f t="shared" si="3"/>
        <v>0.10670623084335049</v>
      </c>
      <c r="H17" s="10">
        <f t="shared" si="1"/>
        <v>0.89329376915664949</v>
      </c>
      <c r="I17" s="10">
        <f t="shared" si="4"/>
        <v>-0.11283978338358013</v>
      </c>
    </row>
    <row r="18" spans="1:9" x14ac:dyDescent="0.25">
      <c r="A18">
        <v>1</v>
      </c>
      <c r="B18" s="8">
        <v>15.733847904194725</v>
      </c>
      <c r="C18">
        <v>49</v>
      </c>
      <c r="D18">
        <v>2</v>
      </c>
      <c r="E18">
        <f t="shared" si="0"/>
        <v>-2.0739265474634943</v>
      </c>
      <c r="F18" s="9">
        <f t="shared" si="2"/>
        <v>0.12569127872401317</v>
      </c>
      <c r="G18" s="10">
        <f t="shared" si="3"/>
        <v>0.1116569712314783</v>
      </c>
      <c r="H18" s="10">
        <f t="shared" si="1"/>
        <v>0.1116569712314783</v>
      </c>
      <c r="I18" s="10">
        <f t="shared" si="4"/>
        <v>-2.1923238643874026</v>
      </c>
    </row>
    <row r="19" spans="1:9" x14ac:dyDescent="0.25">
      <c r="A19">
        <v>0</v>
      </c>
      <c r="B19" s="8">
        <v>20.09398198109114</v>
      </c>
      <c r="C19">
        <v>54</v>
      </c>
      <c r="D19">
        <v>1</v>
      </c>
      <c r="E19">
        <f t="shared" si="0"/>
        <v>-1.5718935743787505</v>
      </c>
      <c r="F19" s="9">
        <f t="shared" si="2"/>
        <v>0.2076516060806646</v>
      </c>
      <c r="G19" s="10">
        <f t="shared" si="3"/>
        <v>0.17194661526148344</v>
      </c>
      <c r="H19" s="10">
        <f t="shared" si="1"/>
        <v>0.82805338473851653</v>
      </c>
      <c r="I19" s="10">
        <f t="shared" si="4"/>
        <v>-0.18867765235337725</v>
      </c>
    </row>
    <row r="20" spans="1:9" x14ac:dyDescent="0.25">
      <c r="A20">
        <v>1</v>
      </c>
      <c r="B20" s="8">
        <v>19.997615584012525</v>
      </c>
      <c r="C20">
        <v>55</v>
      </c>
      <c r="D20">
        <v>1</v>
      </c>
      <c r="E20">
        <f t="shared" si="0"/>
        <v>-1.4994214022250669</v>
      </c>
      <c r="F20" s="9">
        <f t="shared" si="2"/>
        <v>0.22325930011905926</v>
      </c>
      <c r="G20" s="10">
        <f t="shared" si="3"/>
        <v>0.18251183546884092</v>
      </c>
      <c r="H20" s="10">
        <f t="shared" si="1"/>
        <v>0.18251183546884092</v>
      </c>
      <c r="I20" s="10">
        <f t="shared" si="4"/>
        <v>-1.7009402561783236</v>
      </c>
    </row>
    <row r="21" spans="1:9" x14ac:dyDescent="0.25">
      <c r="A21">
        <v>0</v>
      </c>
      <c r="B21" s="8">
        <v>20.234239627931611</v>
      </c>
      <c r="C21">
        <v>53</v>
      </c>
      <c r="D21">
        <v>1</v>
      </c>
      <c r="E21">
        <f t="shared" si="0"/>
        <v>-1.6196735349103624</v>
      </c>
      <c r="F21" s="9">
        <f t="shared" si="2"/>
        <v>0.19796331664726563</v>
      </c>
      <c r="G21" s="10">
        <f t="shared" si="3"/>
        <v>0.16524989863738454</v>
      </c>
      <c r="H21" s="10">
        <f t="shared" si="1"/>
        <v>0.83475010136261552</v>
      </c>
      <c r="I21" s="10">
        <f t="shared" si="4"/>
        <v>-0.1806228787296707</v>
      </c>
    </row>
    <row r="22" spans="1:9" x14ac:dyDescent="0.25">
      <c r="A22">
        <v>0</v>
      </c>
      <c r="B22" s="8">
        <v>18.168273642831107</v>
      </c>
      <c r="C22">
        <v>44</v>
      </c>
      <c r="D22">
        <v>2</v>
      </c>
      <c r="E22">
        <f t="shared" si="0"/>
        <v>-1.337802894151908</v>
      </c>
      <c r="F22" s="9">
        <f t="shared" si="2"/>
        <v>0.26242160369358108</v>
      </c>
      <c r="G22" s="10">
        <f t="shared" si="3"/>
        <v>0.20787160400756011</v>
      </c>
      <c r="H22" s="10">
        <f t="shared" si="1"/>
        <v>0.79212839599243989</v>
      </c>
      <c r="I22" s="10">
        <f t="shared" si="4"/>
        <v>-0.23303178415504394</v>
      </c>
    </row>
    <row r="23" spans="1:9" x14ac:dyDescent="0.25">
      <c r="A23">
        <v>0</v>
      </c>
      <c r="B23" s="8">
        <v>17.071640240109602</v>
      </c>
      <c r="C23">
        <v>54</v>
      </c>
      <c r="D23">
        <v>2</v>
      </c>
      <c r="E23">
        <f t="shared" si="0"/>
        <v>-0.68788672885758295</v>
      </c>
      <c r="F23" s="9">
        <f t="shared" si="2"/>
        <v>0.50263715608593551</v>
      </c>
      <c r="G23" s="10">
        <f t="shared" si="3"/>
        <v>0.33450334570136891</v>
      </c>
      <c r="H23" s="10">
        <f t="shared" si="1"/>
        <v>0.66549665429863114</v>
      </c>
      <c r="I23" s="10">
        <f t="shared" si="4"/>
        <v>-0.40722166850952352</v>
      </c>
    </row>
    <row r="24" spans="1:9" x14ac:dyDescent="0.25">
      <c r="A24">
        <v>0</v>
      </c>
      <c r="B24" s="8">
        <v>21.441977817873166</v>
      </c>
      <c r="C24">
        <v>53</v>
      </c>
      <c r="D24">
        <v>1</v>
      </c>
      <c r="E24">
        <f t="shared" si="0"/>
        <v>-0.94022769702925801</v>
      </c>
      <c r="F24" s="9">
        <f t="shared" si="2"/>
        <v>0.39053890068632907</v>
      </c>
      <c r="G24" s="10">
        <f t="shared" si="3"/>
        <v>0.2808543511393824</v>
      </c>
      <c r="H24" s="10">
        <f t="shared" si="1"/>
        <v>0.7191456488606176</v>
      </c>
      <c r="I24" s="10">
        <f t="shared" si="4"/>
        <v>-0.32969137034250856</v>
      </c>
    </row>
    <row r="25" spans="1:9" x14ac:dyDescent="0.25">
      <c r="A25">
        <v>0</v>
      </c>
      <c r="B25" s="8">
        <v>21.307388782625555</v>
      </c>
      <c r="C25">
        <v>56</v>
      </c>
      <c r="D25">
        <v>1</v>
      </c>
      <c r="E25">
        <f t="shared" si="0"/>
        <v>-0.63588730644475833</v>
      </c>
      <c r="F25" s="9">
        <f t="shared" si="2"/>
        <v>0.52946548169426799</v>
      </c>
      <c r="G25" s="10">
        <f t="shared" si="3"/>
        <v>0.34617681015445451</v>
      </c>
      <c r="H25" s="10">
        <f t="shared" si="1"/>
        <v>0.65382318984554555</v>
      </c>
      <c r="I25" s="10">
        <f t="shared" si="4"/>
        <v>-0.42491831599473229</v>
      </c>
    </row>
    <row r="26" spans="1:9" x14ac:dyDescent="0.25">
      <c r="A26">
        <v>1</v>
      </c>
      <c r="B26" s="8">
        <v>17.915453565789566</v>
      </c>
      <c r="C26">
        <v>57</v>
      </c>
      <c r="D26">
        <v>2</v>
      </c>
      <c r="E26">
        <f t="shared" si="0"/>
        <v>0.16688041600340142</v>
      </c>
      <c r="F26" s="9">
        <f t="shared" si="2"/>
        <v>1.181612954859721</v>
      </c>
      <c r="G26" s="10">
        <f t="shared" si="3"/>
        <v>0.54162355069792822</v>
      </c>
      <c r="H26" s="10">
        <f t="shared" si="1"/>
        <v>0.54162355069792822</v>
      </c>
      <c r="I26" s="10">
        <f t="shared" si="4"/>
        <v>-0.61318407476607162</v>
      </c>
    </row>
    <row r="27" spans="1:9" x14ac:dyDescent="0.25">
      <c r="A27">
        <v>0</v>
      </c>
      <c r="B27" s="8">
        <v>19.167244965824199</v>
      </c>
      <c r="C27">
        <v>51</v>
      </c>
      <c r="D27">
        <v>2</v>
      </c>
      <c r="E27">
        <f t="shared" si="0"/>
        <v>0.11099538358384997</v>
      </c>
      <c r="F27" s="9">
        <f t="shared" si="2"/>
        <v>1.1173897485064708</v>
      </c>
      <c r="G27" s="10">
        <f t="shared" si="3"/>
        <v>0.52772039219262146</v>
      </c>
      <c r="H27" s="10">
        <f t="shared" si="1"/>
        <v>0.47227960780737854</v>
      </c>
      <c r="I27" s="10">
        <f t="shared" si="4"/>
        <v>-0.75018407936751941</v>
      </c>
    </row>
    <row r="28" spans="1:9" x14ac:dyDescent="0.25">
      <c r="A28">
        <v>0</v>
      </c>
      <c r="B28" s="8">
        <v>19.287095610930375</v>
      </c>
      <c r="C28">
        <v>53</v>
      </c>
      <c r="D28">
        <v>2</v>
      </c>
      <c r="E28">
        <f t="shared" si="0"/>
        <v>0.43179200992293687</v>
      </c>
      <c r="F28" s="9">
        <f t="shared" si="2"/>
        <v>1.5400147740568619</v>
      </c>
      <c r="G28" s="10">
        <f t="shared" si="3"/>
        <v>0.60630150256849902</v>
      </c>
      <c r="H28" s="10">
        <f t="shared" si="1"/>
        <v>0.39369849743150098</v>
      </c>
      <c r="I28" s="10">
        <f t="shared" si="4"/>
        <v>-0.93216989757134872</v>
      </c>
    </row>
    <row r="29" spans="1:9" x14ac:dyDescent="0.25">
      <c r="A29">
        <v>1</v>
      </c>
      <c r="B29" s="8">
        <v>23.539688027893682</v>
      </c>
      <c r="C29">
        <v>51</v>
      </c>
      <c r="D29">
        <v>1</v>
      </c>
      <c r="E29">
        <f t="shared" si="0"/>
        <v>-1.3475387835550467E-2</v>
      </c>
      <c r="F29" s="9">
        <f t="shared" si="2"/>
        <v>0.98661499874950742</v>
      </c>
      <c r="G29" s="10">
        <f t="shared" si="3"/>
        <v>0.49663120401816208</v>
      </c>
      <c r="H29" s="10">
        <f t="shared" si="1"/>
        <v>0.49663120401816208</v>
      </c>
      <c r="I29" s="10">
        <f t="shared" si="4"/>
        <v>-0.69990757256565039</v>
      </c>
    </row>
    <row r="30" spans="1:9" x14ac:dyDescent="0.25">
      <c r="A30">
        <v>1</v>
      </c>
      <c r="B30" s="8">
        <v>19.49067974727965</v>
      </c>
      <c r="C30">
        <v>55</v>
      </c>
      <c r="D30">
        <v>2</v>
      </c>
      <c r="E30">
        <f t="shared" si="0"/>
        <v>0.79969518020523278</v>
      </c>
      <c r="F30" s="9">
        <f t="shared" si="2"/>
        <v>2.2248626429460807</v>
      </c>
      <c r="G30" s="10">
        <f t="shared" si="3"/>
        <v>0.68990927344227981</v>
      </c>
      <c r="H30" s="10">
        <f t="shared" si="1"/>
        <v>0.68990927344227981</v>
      </c>
      <c r="I30" s="10">
        <f t="shared" si="4"/>
        <v>-0.37119517780091782</v>
      </c>
    </row>
    <row r="31" spans="1:9" x14ac:dyDescent="0.25">
      <c r="A31">
        <v>1</v>
      </c>
      <c r="B31" s="8">
        <v>23.175115322307192</v>
      </c>
      <c r="C31">
        <v>59</v>
      </c>
      <c r="D31">
        <v>1</v>
      </c>
      <c r="E31">
        <f t="shared" si="0"/>
        <v>0.7949099560351498</v>
      </c>
      <c r="F31" s="9">
        <f t="shared" si="2"/>
        <v>2.2142416087337762</v>
      </c>
      <c r="G31" s="10">
        <f t="shared" si="3"/>
        <v>0.68888461984849303</v>
      </c>
      <c r="H31" s="10">
        <f t="shared" si="1"/>
        <v>0.68888461984849303</v>
      </c>
      <c r="I31" s="10">
        <f t="shared" si="4"/>
        <v>-0.37268148229849796</v>
      </c>
    </row>
    <row r="32" spans="1:9" x14ac:dyDescent="0.25">
      <c r="A32">
        <v>1</v>
      </c>
      <c r="B32" s="8">
        <v>20.575975926815435</v>
      </c>
      <c r="C32">
        <v>47</v>
      </c>
      <c r="D32">
        <v>2</v>
      </c>
      <c r="E32">
        <f t="shared" si="0"/>
        <v>0.39677235189989446</v>
      </c>
      <c r="F32" s="9">
        <f t="shared" si="2"/>
        <v>1.4870173748368376</v>
      </c>
      <c r="G32" s="10">
        <f t="shared" si="3"/>
        <v>0.59791193655588926</v>
      </c>
      <c r="H32" s="10">
        <f t="shared" si="1"/>
        <v>0.59791193655588926</v>
      </c>
      <c r="I32" s="10">
        <f t="shared" si="4"/>
        <v>-0.51431179916027359</v>
      </c>
    </row>
    <row r="33" spans="1:9" x14ac:dyDescent="0.25">
      <c r="A33">
        <v>1</v>
      </c>
      <c r="B33" s="8">
        <v>21.298642924739426</v>
      </c>
      <c r="C33">
        <v>54</v>
      </c>
      <c r="D33">
        <v>2</v>
      </c>
      <c r="E33">
        <f t="shared" si="0"/>
        <v>1.6901281461402569</v>
      </c>
      <c r="F33" s="9">
        <f t="shared" si="2"/>
        <v>5.4201752351654866</v>
      </c>
      <c r="G33" s="10">
        <f t="shared" si="3"/>
        <v>0.84424101159690168</v>
      </c>
      <c r="H33" s="10">
        <f t="shared" si="1"/>
        <v>0.84424101159690168</v>
      </c>
      <c r="I33" s="10">
        <f t="shared" si="4"/>
        <v>-0.1693172663862221</v>
      </c>
    </row>
    <row r="34" spans="1:9" x14ac:dyDescent="0.25">
      <c r="A34">
        <v>0</v>
      </c>
      <c r="B34" s="8">
        <v>21.161138603529775</v>
      </c>
      <c r="C34">
        <v>56</v>
      </c>
      <c r="D34">
        <v>2</v>
      </c>
      <c r="E34">
        <f t="shared" si="0"/>
        <v>1.866142764112297</v>
      </c>
      <c r="F34" s="9">
        <f t="shared" si="2"/>
        <v>6.4633177148742567</v>
      </c>
      <c r="G34" s="10">
        <f t="shared" si="3"/>
        <v>0.86601133192989788</v>
      </c>
      <c r="H34" s="10">
        <f t="shared" si="1"/>
        <v>0.13398866807010212</v>
      </c>
      <c r="I34" s="10">
        <f t="shared" si="4"/>
        <v>-2.0100000492482146</v>
      </c>
    </row>
    <row r="35" spans="1:9" x14ac:dyDescent="0.25">
      <c r="A35">
        <v>1</v>
      </c>
      <c r="B35" s="8">
        <v>21.833435938442928</v>
      </c>
      <c r="C35">
        <v>51</v>
      </c>
      <c r="D35">
        <v>2</v>
      </c>
      <c r="E35">
        <f t="shared" si="0"/>
        <v>1.6109333456595802</v>
      </c>
      <c r="F35" s="9">
        <f t="shared" si="2"/>
        <v>5.0074827597166616</v>
      </c>
      <c r="G35" s="10">
        <f t="shared" si="3"/>
        <v>0.83354092887198494</v>
      </c>
      <c r="H35" s="10">
        <f t="shared" si="1"/>
        <v>0.83354092887198494</v>
      </c>
      <c r="I35" s="10">
        <f t="shared" si="4"/>
        <v>-0.18207247317147399</v>
      </c>
    </row>
    <row r="36" spans="1:9" x14ac:dyDescent="0.25">
      <c r="A36">
        <v>1</v>
      </c>
      <c r="B36" s="8">
        <v>21.725732318178594</v>
      </c>
      <c r="C36">
        <v>58</v>
      </c>
      <c r="D36">
        <v>2</v>
      </c>
      <c r="E36">
        <f t="shared" si="0"/>
        <v>2.4371416528654235</v>
      </c>
      <c r="F36" s="9">
        <f t="shared" si="2"/>
        <v>11.440293633261861</v>
      </c>
      <c r="G36" s="10">
        <f t="shared" si="3"/>
        <v>0.91961604528961594</v>
      </c>
      <c r="H36" s="10">
        <f t="shared" si="1"/>
        <v>0.91961604528961594</v>
      </c>
      <c r="I36" s="10">
        <f t="shared" si="4"/>
        <v>-8.3799038126997571E-2</v>
      </c>
    </row>
    <row r="37" spans="1:9" x14ac:dyDescent="0.25">
      <c r="A37">
        <v>1</v>
      </c>
      <c r="B37" s="8">
        <v>23.547300163461237</v>
      </c>
      <c r="C37">
        <v>53</v>
      </c>
      <c r="D37">
        <v>2</v>
      </c>
      <c r="E37">
        <f t="shared" si="0"/>
        <v>2.8284854951883958</v>
      </c>
      <c r="F37" s="9">
        <f t="shared" si="2"/>
        <v>16.91981626689217</v>
      </c>
      <c r="G37" s="10">
        <f t="shared" si="3"/>
        <v>0.94419585641357529</v>
      </c>
      <c r="H37" s="10">
        <f t="shared" si="1"/>
        <v>0.94419585641357529</v>
      </c>
      <c r="I37" s="10">
        <f t="shared" si="4"/>
        <v>-5.7421659342220044E-2</v>
      </c>
    </row>
    <row r="38" spans="1:9" x14ac:dyDescent="0.25">
      <c r="A38">
        <v>0</v>
      </c>
      <c r="B38" s="8">
        <v>25.058066133123944</v>
      </c>
      <c r="C38">
        <f>C34-10</f>
        <v>46</v>
      </c>
      <c r="D38">
        <v>1</v>
      </c>
      <c r="E38">
        <f t="shared" si="0"/>
        <v>0.20730085243385732</v>
      </c>
      <c r="F38" s="9">
        <f t="shared" si="2"/>
        <v>1.2303526707008638</v>
      </c>
      <c r="G38" s="10">
        <f t="shared" si="3"/>
        <v>0.55164041403113129</v>
      </c>
      <c r="H38" s="10">
        <f t="shared" si="1"/>
        <v>0.44835958596886871</v>
      </c>
      <c r="I38" s="10">
        <f t="shared" si="4"/>
        <v>-0.8021597212642555</v>
      </c>
    </row>
    <row r="39" spans="1:9" x14ac:dyDescent="0.25">
      <c r="A39">
        <v>1</v>
      </c>
      <c r="B39" s="8">
        <v>26.442826965093943</v>
      </c>
      <c r="C39">
        <f t="shared" ref="C39:C41" si="5">C35-10</f>
        <v>41</v>
      </c>
      <c r="D39">
        <v>2</v>
      </c>
      <c r="E39">
        <f t="shared" si="0"/>
        <v>2.9372141466792208</v>
      </c>
      <c r="F39" s="9">
        <f t="shared" si="2"/>
        <v>18.863222873615449</v>
      </c>
      <c r="G39" s="10">
        <f t="shared" si="3"/>
        <v>0.94965570258347598</v>
      </c>
      <c r="H39" s="10">
        <f t="shared" si="1"/>
        <v>0.94965570258347598</v>
      </c>
      <c r="I39" s="10">
        <f t="shared" si="4"/>
        <v>-5.1655778410129666E-2</v>
      </c>
    </row>
    <row r="40" spans="1:9" x14ac:dyDescent="0.25">
      <c r="A40">
        <v>1</v>
      </c>
      <c r="B40" s="8">
        <v>25.787049583965697</v>
      </c>
      <c r="C40">
        <f t="shared" si="5"/>
        <v>48</v>
      </c>
      <c r="D40">
        <v>1</v>
      </c>
      <c r="E40">
        <f t="shared" si="0"/>
        <v>0.87078164080470488</v>
      </c>
      <c r="F40" s="9">
        <f t="shared" si="2"/>
        <v>2.3887772897909301</v>
      </c>
      <c r="G40" s="10">
        <f t="shared" si="3"/>
        <v>0.70490831515761998</v>
      </c>
      <c r="H40" s="10">
        <f t="shared" si="1"/>
        <v>0.70490831515761998</v>
      </c>
      <c r="I40" s="10">
        <f t="shared" si="4"/>
        <v>-0.34968753404884334</v>
      </c>
    </row>
    <row r="41" spans="1:9" x14ac:dyDescent="0.25">
      <c r="A41">
        <v>1</v>
      </c>
      <c r="B41" s="8">
        <v>26.179479466522807</v>
      </c>
      <c r="C41">
        <f t="shared" si="5"/>
        <v>43</v>
      </c>
      <c r="D41">
        <v>2</v>
      </c>
      <c r="E41">
        <f t="shared" si="0"/>
        <v>3.0424322759783857</v>
      </c>
      <c r="F41" s="9">
        <f t="shared" si="2"/>
        <v>20.956152443560104</v>
      </c>
      <c r="G41" s="10">
        <f t="shared" si="3"/>
        <v>0.95445467949949003</v>
      </c>
      <c r="H41" s="10">
        <f t="shared" si="1"/>
        <v>0.95445467949949003</v>
      </c>
      <c r="I41" s="10">
        <f t="shared" si="4"/>
        <v>-4.6615117824163624E-2</v>
      </c>
    </row>
    <row r="42" spans="1:9" x14ac:dyDescent="0.25">
      <c r="H42" s="10"/>
    </row>
    <row r="43" spans="1:9" x14ac:dyDescent="0.25">
      <c r="H43" s="10"/>
    </row>
  </sheetData>
  <mergeCells count="1">
    <mergeCell ref="B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6"/>
  <sheetViews>
    <sheetView workbookViewId="0">
      <selection activeCell="A17" sqref="A17"/>
    </sheetView>
  </sheetViews>
  <sheetFormatPr defaultRowHeight="15" x14ac:dyDescent="0.25"/>
  <sheetData>
    <row r="1" spans="1:3" x14ac:dyDescent="0.25">
      <c r="A1" t="s">
        <v>24</v>
      </c>
    </row>
    <row r="2" spans="1:3" x14ac:dyDescent="0.25">
      <c r="B2" t="s">
        <v>25</v>
      </c>
    </row>
    <row r="3" spans="1:3" x14ac:dyDescent="0.25">
      <c r="C3" t="s">
        <v>26</v>
      </c>
    </row>
    <row r="4" spans="1:3" x14ac:dyDescent="0.25">
      <c r="C4" t="s">
        <v>27</v>
      </c>
    </row>
    <row r="5" spans="1:3" x14ac:dyDescent="0.25">
      <c r="C5" t="s">
        <v>28</v>
      </c>
    </row>
    <row r="6" spans="1:3" x14ac:dyDescent="0.25">
      <c r="C6" t="s">
        <v>29</v>
      </c>
    </row>
    <row r="7" spans="1:3" x14ac:dyDescent="0.25">
      <c r="C7" t="s">
        <v>30</v>
      </c>
    </row>
    <row r="8" spans="1:3" x14ac:dyDescent="0.25">
      <c r="C8" t="s">
        <v>31</v>
      </c>
    </row>
    <row r="10" spans="1:3" x14ac:dyDescent="0.25">
      <c r="B10" t="s">
        <v>32</v>
      </c>
    </row>
    <row r="11" spans="1:3" x14ac:dyDescent="0.25">
      <c r="C11" t="s">
        <v>33</v>
      </c>
    </row>
    <row r="12" spans="1:3" x14ac:dyDescent="0.25">
      <c r="C12" t="s">
        <v>34</v>
      </c>
    </row>
    <row r="14" spans="1:3" x14ac:dyDescent="0.25">
      <c r="B14" t="s">
        <v>35</v>
      </c>
    </row>
    <row r="16" spans="1:3" x14ac:dyDescent="0.25">
      <c r="A1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40</vt:i4>
      </vt:variant>
    </vt:vector>
  </HeadingPairs>
  <TitlesOfParts>
    <vt:vector size="51" baseType="lpstr">
      <vt:lpstr>Basic data</vt:lpstr>
      <vt:lpstr>Assembling the logit</vt:lpstr>
      <vt:lpstr>From the logit to the odds</vt:lpstr>
      <vt:lpstr>From odds to probability</vt:lpstr>
      <vt:lpstr>Adjusting the probability</vt:lpstr>
      <vt:lpstr>Getting the log likelihood</vt:lpstr>
      <vt:lpstr>Comments on LL</vt:lpstr>
      <vt:lpstr>Optimizing the Coefficients</vt:lpstr>
      <vt:lpstr>Final Model</vt:lpstr>
      <vt:lpstr>Rough</vt:lpstr>
      <vt:lpstr>Comments on Optimizing</vt:lpstr>
      <vt:lpstr>age</vt:lpstr>
      <vt:lpstr>'Adjusting the probability'!Age_Coeff</vt:lpstr>
      <vt:lpstr>'Assembling the logit'!Age_Coeff</vt:lpstr>
      <vt:lpstr>'Basic data'!Age_Coeff</vt:lpstr>
      <vt:lpstr>'From odds to probability'!Age_Coeff</vt:lpstr>
      <vt:lpstr>'From the logit to the odds'!Age_Coeff</vt:lpstr>
      <vt:lpstr>'Getting the log likelihood'!Age_Coeff</vt:lpstr>
      <vt:lpstr>'Optimizing the Coefficients'!Age_Coeff</vt:lpstr>
      <vt:lpstr>Rough!Age_Coeff</vt:lpstr>
      <vt:lpstr>'Optimizing the Coefficients'!AgeBeta</vt:lpstr>
      <vt:lpstr>coefficients</vt:lpstr>
      <vt:lpstr>dosage</vt:lpstr>
      <vt:lpstr>'Adjusting the probability'!Dosage_Coeff</vt:lpstr>
      <vt:lpstr>'Assembling the logit'!Dosage_Coeff</vt:lpstr>
      <vt:lpstr>'Basic data'!Dosage_Coeff</vt:lpstr>
      <vt:lpstr>'From odds to probability'!Dosage_Coeff</vt:lpstr>
      <vt:lpstr>'From the logit to the odds'!Dosage_Coeff</vt:lpstr>
      <vt:lpstr>'Getting the log likelihood'!Dosage_Coeff</vt:lpstr>
      <vt:lpstr>'Optimizing the Coefficients'!Dosage_Coeff</vt:lpstr>
      <vt:lpstr>Rough!Dosage_Coeff</vt:lpstr>
      <vt:lpstr>gender</vt:lpstr>
      <vt:lpstr>Gender_Coeff</vt:lpstr>
      <vt:lpstr>'Optimizing the Coefficients'!IncomeBeta</vt:lpstr>
      <vt:lpstr>'Adjusting the probability'!Intercept</vt:lpstr>
      <vt:lpstr>'Assembling the logit'!Intercept</vt:lpstr>
      <vt:lpstr>'Basic data'!Intercept</vt:lpstr>
      <vt:lpstr>'From odds to probability'!Intercept</vt:lpstr>
      <vt:lpstr>'From the logit to the odds'!Intercept</vt:lpstr>
      <vt:lpstr>'Getting the log likelihood'!Intercept</vt:lpstr>
      <vt:lpstr>'Optimizing the Coefficients'!Intercept</vt:lpstr>
      <vt:lpstr>Rough!Intercept</vt:lpstr>
      <vt:lpstr>'Adjusting the probability'!Sex_Coeff</vt:lpstr>
      <vt:lpstr>'Assembling the logit'!Sex_Coeff</vt:lpstr>
      <vt:lpstr>'Basic data'!Sex_Coeff</vt:lpstr>
      <vt:lpstr>'From odds to probability'!Sex_Coeff</vt:lpstr>
      <vt:lpstr>'From the logit to the odds'!Sex_Coeff</vt:lpstr>
      <vt:lpstr>'Getting the log likelihood'!Sex_Coeff</vt:lpstr>
      <vt:lpstr>'Optimizing the Coefficients'!Sex_Coeff</vt:lpstr>
      <vt:lpstr>Rough!Sex_Coeff</vt:lpstr>
      <vt:lpstr>'Optimizing the Coefficients'!ZipBeta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Conrad Carlberg</dc:creator>
  <cp:lastModifiedBy>Goutham-ROG</cp:lastModifiedBy>
  <dcterms:created xsi:type="dcterms:W3CDTF">2016-10-04T23:48:41Z</dcterms:created>
  <dcterms:modified xsi:type="dcterms:W3CDTF">2021-02-15T04:24:09Z</dcterms:modified>
</cp:coreProperties>
</file>