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EBoard-Sidecar\"/>
    </mc:Choice>
  </mc:AlternateContent>
  <xr:revisionPtr revIDLastSave="0" documentId="13_ncr:1_{C2272F23-8787-4CAD-A1C5-5292B7345F45}" xr6:coauthVersionLast="36" xr6:coauthVersionMax="36" xr10:uidLastSave="{00000000-0000-0000-0000-000000000000}"/>
  <bookViews>
    <workbookView xWindow="0" yWindow="0" windowWidth="23040" windowHeight="9060" xr2:uid="{B54E19EC-9148-441B-A176-E55948EC329D}"/>
  </bookViews>
  <sheets>
    <sheet name="Sheet1" sheetId="1" r:id="rId1"/>
    <sheet name="Par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E37" i="1"/>
  <c r="D34" i="1"/>
  <c r="D32" i="1"/>
  <c r="D30" i="1"/>
  <c r="D29" i="1"/>
  <c r="D38" i="1"/>
  <c r="E39" i="1"/>
  <c r="D36" i="1"/>
  <c r="D28" i="1"/>
  <c r="D27" i="1"/>
  <c r="D25" i="1"/>
  <c r="D24" i="1"/>
  <c r="D10" i="1" l="1"/>
  <c r="E10" i="1" s="1"/>
  <c r="D16" i="1"/>
  <c r="E16" i="1" s="1"/>
  <c r="D14" i="1"/>
  <c r="E14" i="1" s="1"/>
  <c r="D13" i="1"/>
  <c r="D12" i="1"/>
  <c r="E12" i="1" s="1"/>
  <c r="D11" i="1"/>
  <c r="D9" i="1"/>
  <c r="E9" i="1" s="1"/>
  <c r="D6" i="1"/>
  <c r="E6" i="1" s="1"/>
  <c r="D5" i="1"/>
  <c r="E5" i="1" s="1"/>
  <c r="E7" i="1"/>
  <c r="E8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40" i="1"/>
  <c r="E41" i="1"/>
  <c r="E42" i="1"/>
  <c r="E43" i="1"/>
  <c r="E44" i="1"/>
  <c r="E4" i="1"/>
  <c r="E46" i="1" l="1"/>
</calcChain>
</file>

<file path=xl/sharedStrings.xml><?xml version="1.0" encoding="utf-8"?>
<sst xmlns="http://schemas.openxmlformats.org/spreadsheetml/2006/main" count="433" uniqueCount="261">
  <si>
    <t>Reference Number</t>
  </si>
  <si>
    <t>Package</t>
  </si>
  <si>
    <t>Quantity</t>
  </si>
  <si>
    <t xml:space="preserve">  Price @Break  </t>
  </si>
  <si>
    <t xml:space="preserve">  Total Price  </t>
  </si>
  <si>
    <t>Value</t>
  </si>
  <si>
    <t>Manufacturer</t>
  </si>
  <si>
    <t>Part Number</t>
  </si>
  <si>
    <t>Notes for Substitution</t>
  </si>
  <si>
    <t>Qty on Hand</t>
  </si>
  <si>
    <t>-</t>
  </si>
  <si>
    <t>Texas Instruments</t>
  </si>
  <si>
    <t>BQ76200PWR</t>
  </si>
  <si>
    <t>Supplier (LCSC) P/N</t>
  </si>
  <si>
    <t>C216213</t>
  </si>
  <si>
    <t>STM32F401RET6</t>
  </si>
  <si>
    <t>C116978</t>
  </si>
  <si>
    <t>STMicroelectronics</t>
  </si>
  <si>
    <t>Generic/Nordic Semiconductor</t>
  </si>
  <si>
    <t>NRF24L01 Module</t>
  </si>
  <si>
    <t>Amazon</t>
  </si>
  <si>
    <t>Generic THT Module</t>
  </si>
  <si>
    <t>ZLFY</t>
  </si>
  <si>
    <t>ZL-YDW17075-4005PA-10</t>
  </si>
  <si>
    <t>C219733</t>
  </si>
  <si>
    <t>90+ dbA at 5V</t>
  </si>
  <si>
    <t>HUAYI</t>
  </si>
  <si>
    <t>HY3606B</t>
  </si>
  <si>
    <t>C133396</t>
  </si>
  <si>
    <t>&lt;5mOhm, 50+ Vds</t>
  </si>
  <si>
    <t>C250818</t>
  </si>
  <si>
    <t>L2N7002SLT1G</t>
  </si>
  <si>
    <t>CESD3V3AP</t>
  </si>
  <si>
    <t>C70435</t>
  </si>
  <si>
    <t>SMNR6028-101MT</t>
  </si>
  <si>
    <t>C266434</t>
  </si>
  <si>
    <t>100uH, 350mA+</t>
  </si>
  <si>
    <t>A6211GLJTR-T</t>
  </si>
  <si>
    <t>C150827</t>
  </si>
  <si>
    <t>100uH</t>
  </si>
  <si>
    <t>Allegro Microsystems</t>
  </si>
  <si>
    <t>Changjiang Electronics Tech</t>
  </si>
  <si>
    <t>Leshan Radio Co</t>
  </si>
  <si>
    <t>Shun Xiang Nuo Elec</t>
  </si>
  <si>
    <t>Shandong Jingdao Microelectronics</t>
  </si>
  <si>
    <t>SS16</t>
  </si>
  <si>
    <t>C353240</t>
  </si>
  <si>
    <t>40+V, 350mA</t>
  </si>
  <si>
    <t>40V</t>
  </si>
  <si>
    <t>40V+, 1000W+</t>
  </si>
  <si>
    <t>SOCAY Elec</t>
  </si>
  <si>
    <t>SMCJ45A</t>
  </si>
  <si>
    <t>C426264</t>
  </si>
  <si>
    <t>C250864</t>
  </si>
  <si>
    <t>1000uF</t>
  </si>
  <si>
    <t xml:space="preserve">Nichicon </t>
  </si>
  <si>
    <t>1000uF, 50V+, 3A+ ripple</t>
  </si>
  <si>
    <t>UHW1H102MHD</t>
  </si>
  <si>
    <t>C428722</t>
  </si>
  <si>
    <t>XT60PW-F</t>
  </si>
  <si>
    <t>Changzhou Amass Electronics</t>
  </si>
  <si>
    <t>XT60PW-M</t>
  </si>
  <si>
    <t>C98732</t>
  </si>
  <si>
    <t>Molex</t>
  </si>
  <si>
    <t>C164170</t>
  </si>
  <si>
    <t>Diodes Inc.</t>
  </si>
  <si>
    <t>AZ1117CH-3.3TRG1</t>
  </si>
  <si>
    <t>C92102</t>
  </si>
  <si>
    <t>SPZ1HM470E08O00RAXXX</t>
  </si>
  <si>
    <t>C122243</t>
  </si>
  <si>
    <t>Aihua Group</t>
  </si>
  <si>
    <t>47u</t>
  </si>
  <si>
    <t>1117 pinout, &lt;1.7v dropout, 500mA</t>
  </si>
  <si>
    <t>TS5220A</t>
  </si>
  <si>
    <t>SHOU HAN</t>
  </si>
  <si>
    <t>C412370</t>
  </si>
  <si>
    <t>TCC0805X7R105K500DTS</t>
  </si>
  <si>
    <t>CTCC</t>
  </si>
  <si>
    <t>1u</t>
  </si>
  <si>
    <t>1u, 50V, X5R or Better</t>
  </si>
  <si>
    <t>C344178</t>
  </si>
  <si>
    <t>CL10A106KP8NNNC</t>
  </si>
  <si>
    <t>Samsung Electro-Mechanics</t>
  </si>
  <si>
    <t>C19702</t>
  </si>
  <si>
    <t>10u, 10V, X5R or Better</t>
  </si>
  <si>
    <t>10u</t>
  </si>
  <si>
    <t>CL21A475KBQNNNE</t>
  </si>
  <si>
    <t>C98192</t>
  </si>
  <si>
    <t>4.7u, 50V, X5R or Better</t>
  </si>
  <si>
    <t>4.7u</t>
  </si>
  <si>
    <t>FN18X103K500PSG</t>
  </si>
  <si>
    <t>Prosperity Dielectrics</t>
  </si>
  <si>
    <t>10n</t>
  </si>
  <si>
    <t>C525264</t>
  </si>
  <si>
    <t>10n, 50V, X5R or Better</t>
  </si>
  <si>
    <t>Uniroyal Electronics</t>
  </si>
  <si>
    <t>47K</t>
  </si>
  <si>
    <t>0603WAF4702T5E</t>
  </si>
  <si>
    <t>C25819</t>
  </si>
  <si>
    <t>47K, 1%</t>
  </si>
  <si>
    <t>WR06X1003FTL</t>
  </si>
  <si>
    <t>C132374</t>
  </si>
  <si>
    <t>Walsin Tech Corp</t>
  </si>
  <si>
    <t>100K, 1%</t>
  </si>
  <si>
    <t>100K</t>
  </si>
  <si>
    <t>25121WJ0330T4E</t>
  </si>
  <si>
    <t>C473038</t>
  </si>
  <si>
    <t>33R, 1W</t>
  </si>
  <si>
    <t>33R</t>
  </si>
  <si>
    <t>TE Connectivity</t>
  </si>
  <si>
    <t>1734753-1</t>
  </si>
  <si>
    <t>C305989</t>
  </si>
  <si>
    <t>Yangxing Tech</t>
  </si>
  <si>
    <t>OT50328MJBA4SL</t>
  </si>
  <si>
    <t>C669089</t>
  </si>
  <si>
    <t>8MHz, 5032</t>
  </si>
  <si>
    <t>680mR</t>
  </si>
  <si>
    <t>WW12WR680FTL</t>
  </si>
  <si>
    <t>C383883</t>
  </si>
  <si>
    <t>&gt;0.1W, Low TCR</t>
  </si>
  <si>
    <t xml:space="preserve">BZ301, </t>
  </si>
  <si>
    <t xml:space="preserve">C101, C108, C208, C209, C403, </t>
  </si>
  <si>
    <t xml:space="preserve">C102, C103, C301, </t>
  </si>
  <si>
    <t xml:space="preserve">C105, C106, C107, C104, </t>
  </si>
  <si>
    <t xml:space="preserve">C201, </t>
  </si>
  <si>
    <t xml:space="preserve">C202, C203, C304, </t>
  </si>
  <si>
    <t xml:space="preserve">C204, C206, C205, C207, C302, C305, C307, C308, C303, C306, C404, C405, </t>
  </si>
  <si>
    <t xml:space="preserve">C309, C406, C402, C401, C407, </t>
  </si>
  <si>
    <t xml:space="preserve">D101, D102, </t>
  </si>
  <si>
    <t xml:space="preserve">D202, D203, D201, D301, D401, D402, </t>
  </si>
  <si>
    <t xml:space="preserve">D304, D303, D302, D305, </t>
  </si>
  <si>
    <t xml:space="preserve">J101, </t>
  </si>
  <si>
    <t xml:space="preserve">J102, J103, </t>
  </si>
  <si>
    <t xml:space="preserve">J104, </t>
  </si>
  <si>
    <t xml:space="preserve">J105, </t>
  </si>
  <si>
    <t xml:space="preserve">J301, </t>
  </si>
  <si>
    <t xml:space="preserve">J302, </t>
  </si>
  <si>
    <t xml:space="preserve">J303, </t>
  </si>
  <si>
    <t xml:space="preserve">J304, </t>
  </si>
  <si>
    <t xml:space="preserve">J305, </t>
  </si>
  <si>
    <t xml:space="preserve">L201, L202, </t>
  </si>
  <si>
    <t xml:space="preserve">Q301, Q302, Q303, </t>
  </si>
  <si>
    <t xml:space="preserve">Q401, Q402, Q403, </t>
  </si>
  <si>
    <t xml:space="preserve">R201, R202, </t>
  </si>
  <si>
    <t xml:space="preserve">R203, R204, </t>
  </si>
  <si>
    <t xml:space="preserve">R302, R303, R405, R406, R407, </t>
  </si>
  <si>
    <t xml:space="preserve">R305, R306, R304, R308, R307, R402, R414, </t>
  </si>
  <si>
    <t xml:space="preserve">R309, R312, R318, R408, R411, R404, </t>
  </si>
  <si>
    <t xml:space="preserve">R310, R301, </t>
  </si>
  <si>
    <t xml:space="preserve">R311, R319, R313, R401, R413, </t>
  </si>
  <si>
    <t xml:space="preserve">R317, R316, R315, R314, </t>
  </si>
  <si>
    <t xml:space="preserve">R320, </t>
  </si>
  <si>
    <t xml:space="preserve">R409, R412, </t>
  </si>
  <si>
    <t xml:space="preserve">R410, </t>
  </si>
  <si>
    <t xml:space="preserve">SW301, SW302, </t>
  </si>
  <si>
    <t xml:space="preserve">U101, </t>
  </si>
  <si>
    <t xml:space="preserve">U201, U202, </t>
  </si>
  <si>
    <t xml:space="preserve">U301, </t>
  </si>
  <si>
    <t xml:space="preserve">U302, </t>
  </si>
  <si>
    <t xml:space="preserve">U401, </t>
  </si>
  <si>
    <t xml:space="preserve">X301, </t>
  </si>
  <si>
    <t>ZL-YDW17075</t>
  </si>
  <si>
    <t>1000u</t>
  </si>
  <si>
    <t>4u7</t>
  </si>
  <si>
    <t>100n</t>
  </si>
  <si>
    <t>Conn_01x02</t>
  </si>
  <si>
    <t>Conn_01x05</t>
  </si>
  <si>
    <t>Conn_01x03</t>
  </si>
  <si>
    <t>Conn_01x04</t>
  </si>
  <si>
    <t>Micro_SD_Card</t>
  </si>
  <si>
    <t>USB_B_Mini</t>
  </si>
  <si>
    <t>Conn_02x05_Odd_Even</t>
  </si>
  <si>
    <t>100u</t>
  </si>
  <si>
    <t>2N7002</t>
  </si>
  <si>
    <t>HY3606</t>
  </si>
  <si>
    <t>0.68R</t>
  </si>
  <si>
    <t>27R</t>
  </si>
  <si>
    <t>10K</t>
  </si>
  <si>
    <t>100R</t>
  </si>
  <si>
    <t>1K</t>
  </si>
  <si>
    <t>68R</t>
  </si>
  <si>
    <t>240K</t>
  </si>
  <si>
    <t>33R 1W</t>
  </si>
  <si>
    <t>10M</t>
  </si>
  <si>
    <t>SW_Push</t>
  </si>
  <si>
    <t>AZ1117-3.3</t>
  </si>
  <si>
    <t>A6211</t>
  </si>
  <si>
    <t>NRF24L01_Breakout</t>
  </si>
  <si>
    <t>STM32F401RETx</t>
  </si>
  <si>
    <t>BQ76200</t>
  </si>
  <si>
    <t>8MHz</t>
  </si>
  <si>
    <t>Buzzer_10mm</t>
  </si>
  <si>
    <t>0805</t>
  </si>
  <si>
    <t>0603</t>
  </si>
  <si>
    <t>D6.3mm_P2.50mm</t>
  </si>
  <si>
    <t>SMC</t>
  </si>
  <si>
    <t>SMA</t>
  </si>
  <si>
    <t>SOT-23</t>
  </si>
  <si>
    <t>4P-2.5mm</t>
  </si>
  <si>
    <t>5P-2.5mm</t>
  </si>
  <si>
    <t>2P-2.5mm</t>
  </si>
  <si>
    <t>3P-2.5mm</t>
  </si>
  <si>
    <t>10P-2x5-0.1"</t>
  </si>
  <si>
    <t>1206</t>
  </si>
  <si>
    <t>2512</t>
  </si>
  <si>
    <t>SOT-223-2</t>
  </si>
  <si>
    <t>SOT-23-3</t>
  </si>
  <si>
    <t>SOIC-8 EP</t>
  </si>
  <si>
    <t>LQFP64</t>
  </si>
  <si>
    <t>TSSOP16</t>
  </si>
  <si>
    <t>5032</t>
  </si>
  <si>
    <t>D12.5mm_P5mm</t>
  </si>
  <si>
    <t>6060</t>
  </si>
  <si>
    <t>Same or greater value, 50V+</t>
  </si>
  <si>
    <t>100n, 50V, X5R or Better</t>
  </si>
  <si>
    <t>37-45V Reverse Standoff, 1000W+</t>
  </si>
  <si>
    <t>C438113</t>
  </si>
  <si>
    <t>3.3V Reverse Standoff</t>
  </si>
  <si>
    <t>B2B-XH-A(LF)(SN)</t>
  </si>
  <si>
    <t>B3B-XH-A(LF)(SN)</t>
  </si>
  <si>
    <t>JST Sales America</t>
  </si>
  <si>
    <t>C158012</t>
  </si>
  <si>
    <t>C144394</t>
  </si>
  <si>
    <t>B5B-XH-A(LF)(SN)</t>
  </si>
  <si>
    <t>B4B-XH-A(LF)(SN)</t>
  </si>
  <si>
    <t>C157991</t>
  </si>
  <si>
    <t>C144395</t>
  </si>
  <si>
    <t>CCTC</t>
  </si>
  <si>
    <t>TCC0603X7R104K500CT</t>
  </si>
  <si>
    <t>C282519</t>
  </si>
  <si>
    <t>C140573 for Housing Pin P/N</t>
  </si>
  <si>
    <t>C144401 for Housing P/N</t>
  </si>
  <si>
    <t>C144402 for Housing P/N</t>
  </si>
  <si>
    <t>C144403 for Housing P/N</t>
  </si>
  <si>
    <t>C144404 for Housing P/N</t>
  </si>
  <si>
    <t>Boom Precision Electronics</t>
  </si>
  <si>
    <t>C5665</t>
  </si>
  <si>
    <t>IDC10, 0.1" Spacing</t>
  </si>
  <si>
    <t>60V, ~100mA</t>
  </si>
  <si>
    <t>TO-263-2</t>
  </si>
  <si>
    <t>BOM Total</t>
  </si>
  <si>
    <t>0603WAF270JT5E</t>
  </si>
  <si>
    <t>C25190</t>
  </si>
  <si>
    <t>0603WAF1002T5E</t>
  </si>
  <si>
    <t>C25804</t>
  </si>
  <si>
    <t>0603WAF1000T5E</t>
  </si>
  <si>
    <t>C22775</t>
  </si>
  <si>
    <t>Guangdong Fenghua Advanced Tech</t>
  </si>
  <si>
    <t>RS-03K1001FT</t>
  </si>
  <si>
    <t>C115325</t>
  </si>
  <si>
    <t>0603WAF680JT5E</t>
  </si>
  <si>
    <t>C27592</t>
  </si>
  <si>
    <t>0603WAF2403T5E</t>
  </si>
  <si>
    <t>C4197</t>
  </si>
  <si>
    <t>0603WAF1005T5E</t>
  </si>
  <si>
    <t>C7250</t>
  </si>
  <si>
    <t>0603WAF1003T5E</t>
  </si>
  <si>
    <t>C25803</t>
  </si>
  <si>
    <t>1% or better</t>
  </si>
  <si>
    <t>E-Board Sidecar Bill of Materials</t>
  </si>
  <si>
    <t>LAST UPDATED 8/18/2020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</si>
</sst>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3" fillId="0" borderId="0" xfId="2"/>
    <xf numFmtId="0" fontId="4" fillId="0" borderId="0" xfId="0" applyFont="1"/>
    <xf numFmtId="0" fontId="0" fillId="0" borderId="0" xfId="0" applyAlignment="1">
      <alignment horizontal="left"/>
    </xf>
    <xf numFmtId="0" fontId="3" fillId="0" borderId="0" xfId="2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1" applyNumberFormat="1" applyFont="1"/>
    <xf numFmtId="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Wire-To-Board-Wire-To-Wire-Connector_JST-Sales-America_B3B-XH-A-LF-SN_JST-Sales-America-B3B-XH-A-LF-SN_C144394.html" TargetMode="External"/><Relationship Id="rId18" Type="http://schemas.openxmlformats.org/officeDocument/2006/relationships/hyperlink" Target="https://lcsc.com/product-detail/Card-Sockets-Connectors_MOLEX_472192001_MOLEX-472192001_C164170.html" TargetMode="External"/><Relationship Id="rId26" Type="http://schemas.openxmlformats.org/officeDocument/2006/relationships/hyperlink" Target="https://lcsc.com/product-detail/Chip-Resistor-Surface-Mount_UNI-ROYAL-Uniroyal-Elec-25121WJ0330T4E_C473038.html" TargetMode="External"/><Relationship Id="rId39" Type="http://schemas.openxmlformats.org/officeDocument/2006/relationships/hyperlink" Target="https://lcsc.com/product-detail/Chip-Resistor-Surface-Mount_UNI-ROYAL-Uniroyal-Elec-0603WAF2403T5E_C4197.html" TargetMode="External"/><Relationship Id="rId21" Type="http://schemas.openxmlformats.org/officeDocument/2006/relationships/hyperlink" Target="https://lcsc.com/product-detail/Inductors-SMD_SXN-Shun-Xiang-Nuo-Elec-SMNR6028-101MT_C266434.html" TargetMode="External"/><Relationship Id="rId34" Type="http://schemas.openxmlformats.org/officeDocument/2006/relationships/hyperlink" Target="https://lcsc.com/product-detail/Chip-Resistor-Surface-Mount_UNI-ROYAL-Uniroyal-Elec-0603WAF270JT5E_C25190.htm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csc.com/product-detail/Multilayer-Ceramic-Capacitors-MLCC-SMD-SMT_PSA-Prosperity-Dielectrics-FN18X103K500PSG_C525264.html" TargetMode="External"/><Relationship Id="rId2" Type="http://schemas.openxmlformats.org/officeDocument/2006/relationships/hyperlink" Target="https://lcsc.com/product-detail/Others_CCTC-TCC0805X7R105K500DTS_C344178.html" TargetMode="External"/><Relationship Id="rId16" Type="http://schemas.openxmlformats.org/officeDocument/2006/relationships/hyperlink" Target="https://lcsc.com/product-detail/Power-Connectors_Changzhou-Amass-Elec-XT60PW-F_C428722.html" TargetMode="External"/><Relationship Id="rId20" Type="http://schemas.openxmlformats.org/officeDocument/2006/relationships/hyperlink" Target="https://lcsc.com/product-detail/IDC-Connectors_BOOMELE-Boom-Precision-Elec-C5665_C5665.html" TargetMode="External"/><Relationship Id="rId29" Type="http://schemas.openxmlformats.org/officeDocument/2006/relationships/hyperlink" Target="https://lcsc.com/product-detail/PMIC-Battery-Management_Texas-Instruments_BQ76200PWR_Texas-Instruments-Texas-Instruments-BQ76200PWR_C216213.html" TargetMode="External"/><Relationship Id="rId41" Type="http://schemas.openxmlformats.org/officeDocument/2006/relationships/hyperlink" Target="https://lcsc.com/product-detail/Chip-Resistor-Surface-Mount_UNI-ROYAL-Uniroyal-Elec-0603WAF1003T5E_C25803.html" TargetMode="External"/><Relationship Id="rId1" Type="http://schemas.openxmlformats.org/officeDocument/2006/relationships/hyperlink" Target="https://lcsc.com/product-detail/Buzzers_ZLFY-ZL-YDW17075-4005PA-10_C219733.html" TargetMode="External"/><Relationship Id="rId6" Type="http://schemas.openxmlformats.org/officeDocument/2006/relationships/hyperlink" Target="https://lcsc.com/product-detail/Multilayer-Ceramic-Capacitors-MLCC-SMD-SMT_SAMSUNG_CL21A475KBQNNNE_4-7uF-475-10-50V_C98192.html" TargetMode="External"/><Relationship Id="rId11" Type="http://schemas.openxmlformats.org/officeDocument/2006/relationships/hyperlink" Target="https://lcsc.com/product-detail/Power-Connectors_Changzhou-Amass-Elec-XT60PW-M_C98732.html" TargetMode="External"/><Relationship Id="rId24" Type="http://schemas.openxmlformats.org/officeDocument/2006/relationships/hyperlink" Target="https://lcsc.com/product-detail/Chip-Resistor-Surface-Mount_UNI-ROYAL-Uniroyal-Elec-0603WAF4702T5E_C25819.html" TargetMode="External"/><Relationship Id="rId32" Type="http://schemas.openxmlformats.org/officeDocument/2006/relationships/hyperlink" Target="https://lcsc.com/product-detail/Low-Dropout-Regulators-LDO_DIODES_AZ1117CH-3-3TRG1_AZ1117CH-3-3TRG1_C92102.html" TargetMode="External"/><Relationship Id="rId37" Type="http://schemas.openxmlformats.org/officeDocument/2006/relationships/hyperlink" Target="https://lcsc.com/product-detail/Chip-Resistor-Surface-Mount_FH-Guangdong-Fenghua-Advanced-Tech-RS-03K1001FT_C115325.html" TargetMode="External"/><Relationship Id="rId40" Type="http://schemas.openxmlformats.org/officeDocument/2006/relationships/hyperlink" Target="https://lcsc.com/product-detail/Chip-Resistor-Surface-Mount_UNI-ROYAL-Uniroyal-Elec-0603WAF1005T5E_C7250.html" TargetMode="External"/><Relationship Id="rId5" Type="http://schemas.openxmlformats.org/officeDocument/2006/relationships/hyperlink" Target="https://lcsc.com/product-detail/Solid-Polymer-Electrolytic-Capacitor_AISHI-Aihua-Group-SPZ1HM470E08O00RAXXX_C122243.html" TargetMode="External"/><Relationship Id="rId15" Type="http://schemas.openxmlformats.org/officeDocument/2006/relationships/hyperlink" Target="https://lcsc.com/product-detail/Wire-To-Board-Wire-To-Wire-Connector_JST-Sales-America-B4B-XH-A-LF-SN_C144395.html" TargetMode="External"/><Relationship Id="rId23" Type="http://schemas.openxmlformats.org/officeDocument/2006/relationships/hyperlink" Target="https://lcsc.com/product-detail/MOSFET_HuaYi-Microelectronics-HY3606B_C133396.html" TargetMode="External"/><Relationship Id="rId28" Type="http://schemas.openxmlformats.org/officeDocument/2006/relationships/hyperlink" Target="https://lcsc.com/product-detail/ST-Microelectronics_STMicroelectronics-STM32F401RET6_C116978.html" TargetMode="External"/><Relationship Id="rId36" Type="http://schemas.openxmlformats.org/officeDocument/2006/relationships/hyperlink" Target="https://lcsc.com/product-detail/Chip-Resistor-Surface-Mount_UNI-ROYAL-Uniroyal-Elec-0603WAF1000T5E_C22775.html" TargetMode="External"/><Relationship Id="rId10" Type="http://schemas.openxmlformats.org/officeDocument/2006/relationships/hyperlink" Target="https://lcsc.com/product-detail/Diodes-ESD_Changjiang-Electronics-Tech-CJ-CESD3V3AP_C70435.html" TargetMode="External"/><Relationship Id="rId19" Type="http://schemas.openxmlformats.org/officeDocument/2006/relationships/hyperlink" Target="https://lcsc.com/product-detail/Others_TE-Connectivity_1734753-1_TE-Connectivity-1734753-1_C305989.html" TargetMode="External"/><Relationship Id="rId31" Type="http://schemas.openxmlformats.org/officeDocument/2006/relationships/hyperlink" Target="https://lcsc.com/product-detail/LED-Drivers_Allegro-MicroSystems-LLC-A6211GLJTR-T_C150827.html" TargetMode="External"/><Relationship Id="rId4" Type="http://schemas.openxmlformats.org/officeDocument/2006/relationships/hyperlink" Target="https://lcsc.com/product-detail/Aluminum-Electrolytic-Capacitors-Leaded_Nichicon_UHW1H102MHD_Nichicon-UHW1H102MHD_C250864.html" TargetMode="External"/><Relationship Id="rId9" Type="http://schemas.openxmlformats.org/officeDocument/2006/relationships/hyperlink" Target="https://lcsc.com/product-detail/Schottky-Barrier-Diodes-SBD_Shandong-Jingdao-Microelectronics-SS16_C353240.html" TargetMode="External"/><Relationship Id="rId14" Type="http://schemas.openxmlformats.org/officeDocument/2006/relationships/hyperlink" Target="https://lcsc.com/product-detail/Wire-To-Board-Wire-To-Wire-Connector_JST-Sales-America-B5B-XH-A-LF-SN_C157991.html" TargetMode="External"/><Relationship Id="rId22" Type="http://schemas.openxmlformats.org/officeDocument/2006/relationships/hyperlink" Target="https://lcsc.com/product-detail/MOSFET_LRC-L2N7002SLT1G_C250818.html" TargetMode="External"/><Relationship Id="rId27" Type="http://schemas.openxmlformats.org/officeDocument/2006/relationships/hyperlink" Target="https://www.amazon.com/Aideepen-Wireless-Transceiver-NRF24L01-Antenna/dp/B01ICU18XC/ref=sr_1_5?crid=1WUZVMJ1I1OG4&amp;dchild=1&amp;keywords=nrf24l01&amp;qid=1597791347&amp;refinements=p_85%3A2470955011&amp;rnid=2470954011&amp;rps=1&amp;sprefix=nrf24%2Caps%2C207&amp;sr=8-5" TargetMode="External"/><Relationship Id="rId30" Type="http://schemas.openxmlformats.org/officeDocument/2006/relationships/hyperlink" Target="https://lcsc.com/product-detail/SMD-Oscillators-XO_Yangxing-Tech-OT50328MJBA4SL_C669089.html" TargetMode="External"/><Relationship Id="rId35" Type="http://schemas.openxmlformats.org/officeDocument/2006/relationships/hyperlink" Target="https://lcsc.com/product-detail/Chip-Resistor-Surface-Mount_UNI-ROYAL-Uniroyal-Elec-0603WAF1002T5E_C25804.html" TargetMode="External"/><Relationship Id="rId8" Type="http://schemas.openxmlformats.org/officeDocument/2006/relationships/hyperlink" Target="https://lcsc.com/product-detail/TVS_Shandong-Jingdao-Microelectronics-SMCJ45A_C438113.html" TargetMode="External"/><Relationship Id="rId3" Type="http://schemas.openxmlformats.org/officeDocument/2006/relationships/hyperlink" Target="https://lcsc.com/product-detail/Multilayer-Ceramic-Capacitors-MLCC-SMD-SMT_SAMSUNG_CL10A106KP8NNNC_10uF-106-10-10V_C19702.html" TargetMode="External"/><Relationship Id="rId12" Type="http://schemas.openxmlformats.org/officeDocument/2006/relationships/hyperlink" Target="https://lcsc.com/product-detail/Wire-To-Board-Wire-To-Wire-Connector_JST-Sales-America_B2B-XH-A-LF-SN_JST-Sales-America-B2B-XH-A-LF-SN_C158012.html" TargetMode="External"/><Relationship Id="rId17" Type="http://schemas.openxmlformats.org/officeDocument/2006/relationships/hyperlink" Target="https://lcsc.com/product-detail/Multilayer-Ceramic-Capacitors-MLCC-SMD-SMT_CCTC-TCC0603X7R104K500CT_C282519.html" TargetMode="External"/><Relationship Id="rId25" Type="http://schemas.openxmlformats.org/officeDocument/2006/relationships/hyperlink" Target="https://lcsc.com/product-detail/Low-Resistors-Current-Sense-Resistors-Surface-Mount_Walsin-Tech-Corp-WW12WR680FTL_C383883.html" TargetMode="External"/><Relationship Id="rId33" Type="http://schemas.openxmlformats.org/officeDocument/2006/relationships/hyperlink" Target="https://lcsc.com/product-detail/Tactile-Switches_SHOU-HAN-TS5220A_C412370.html" TargetMode="External"/><Relationship Id="rId38" Type="http://schemas.openxmlformats.org/officeDocument/2006/relationships/hyperlink" Target="https://lcsc.com/product-detail/Chip-Resistor-Surface-Mount_UNI-ROYAL-Uniroyal-Elec-0603WAF680JT5E_C27592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Inductors-SMD_SXN-Shun-Xiang-Nuo-Elec-SMNR6028-101MT_C266434.html" TargetMode="External"/><Relationship Id="rId13" Type="http://schemas.openxmlformats.org/officeDocument/2006/relationships/hyperlink" Target="https://lcsc.com/product-detail/Power-Connectors_Changzhou-Amass-Elec-XT60PW-F_C428722.html" TargetMode="External"/><Relationship Id="rId18" Type="http://schemas.openxmlformats.org/officeDocument/2006/relationships/hyperlink" Target="https://lcsc.com/product-detail/Tactile-Switches_SHOU-HAN-TS5220A_C412370.html" TargetMode="External"/><Relationship Id="rId26" Type="http://schemas.openxmlformats.org/officeDocument/2006/relationships/hyperlink" Target="https://lcsc.com/product-detail/Others_TE-Connectivity_1734753-1_TE-Connectivity-1734753-1_C305989.html" TargetMode="External"/><Relationship Id="rId3" Type="http://schemas.openxmlformats.org/officeDocument/2006/relationships/hyperlink" Target="https://www.amazon.com/IZOKEE-NRF24L01-Wireless-Transceiver-Breakout/dp/B07ZGZRXR2/ref=sr_1_19?dchild=1&amp;keywords=nrf24l01&amp;qid=1596991084&amp;refinements=p_85%3A2470955011&amp;rnid=2470954011&amp;rps=1&amp;sr=8-19" TargetMode="External"/><Relationship Id="rId21" Type="http://schemas.openxmlformats.org/officeDocument/2006/relationships/hyperlink" Target="https://lcsc.com/product-detail/Multilayer-Ceramic-Capacitors-MLCC-SMD-SMT_SAMSUNG_CL21A475KBQNNNE_4-7uF-475-10-50V_C98192.html" TargetMode="External"/><Relationship Id="rId7" Type="http://schemas.openxmlformats.org/officeDocument/2006/relationships/hyperlink" Target="https://lcsc.com/product-detail/Diodes-ESD_Changjiang-Electronics-Tech-CJ-CESD3V3AP_C70435.html" TargetMode="External"/><Relationship Id="rId12" Type="http://schemas.openxmlformats.org/officeDocument/2006/relationships/hyperlink" Target="https://lcsc.com/product-detail/Aluminum-Electrolytic-Capacitors-Leaded_Nichicon_UHW1H102MHD_Nichicon-UHW1H102MHD_C250864.html" TargetMode="External"/><Relationship Id="rId17" Type="http://schemas.openxmlformats.org/officeDocument/2006/relationships/hyperlink" Target="https://lcsc.com/product-detail/Solid-Polymer-Electrolytic-Capacitor_AISHI-Aihua-Group-SPZ1HM470E08O00RAXXX_C122243.html" TargetMode="External"/><Relationship Id="rId25" Type="http://schemas.openxmlformats.org/officeDocument/2006/relationships/hyperlink" Target="https://lcsc.com/product-detail/Chip-Resistor-Surface-Mount_UNI-ROYAL-Uniroyal-Elec-25121WJ0330T4E_C473038.html" TargetMode="External"/><Relationship Id="rId2" Type="http://schemas.openxmlformats.org/officeDocument/2006/relationships/hyperlink" Target="https://lcsc.com/product-detail/ST-Microelectronics_STMicroelectronics-STM32F401RET6_C116978.html" TargetMode="External"/><Relationship Id="rId16" Type="http://schemas.openxmlformats.org/officeDocument/2006/relationships/hyperlink" Target="https://lcsc.com/product-detail/Low-Dropout-Regulators-LDO_DIODES_AZ1117CH-3-3TRG1_AZ1117CH-3-3TRG1_C92102.html" TargetMode="External"/><Relationship Id="rId20" Type="http://schemas.openxmlformats.org/officeDocument/2006/relationships/hyperlink" Target="https://lcsc.com/product-detail/Multilayer-Ceramic-Capacitors-MLCC-SMD-SMT_SAMSUNG_CL10A106KP8NNNC_10uF-106-10-10V_C19702.html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lcsc.com/product-detail/PMIC-Battery-Management_Texas-Instruments_BQ76200PWR_Texas-Instruments-Texas-Instruments-BQ76200PWR_C216213.html" TargetMode="External"/><Relationship Id="rId6" Type="http://schemas.openxmlformats.org/officeDocument/2006/relationships/hyperlink" Target="https://lcsc.com/product-detail/MOSFET_LRC-L2N7002SLT1G_C250818.html" TargetMode="External"/><Relationship Id="rId11" Type="http://schemas.openxmlformats.org/officeDocument/2006/relationships/hyperlink" Target="https://lcsc.com/product-detail/TVS_SOCAY-Elec-SMCJ45A_C426264.html" TargetMode="External"/><Relationship Id="rId24" Type="http://schemas.openxmlformats.org/officeDocument/2006/relationships/hyperlink" Target="https://lcsc.com/product-detail/Chip-Resistor-Surface-Mount_Walsin-Tech-Corp-WR06X1003FTL_C132374.html" TargetMode="External"/><Relationship Id="rId5" Type="http://schemas.openxmlformats.org/officeDocument/2006/relationships/hyperlink" Target="https://lcsc.com/product-detail/MOSFET_HuaYi-Microelectronics-HY3606B_C133396.html" TargetMode="External"/><Relationship Id="rId15" Type="http://schemas.openxmlformats.org/officeDocument/2006/relationships/hyperlink" Target="https://lcsc.com/product-detail/Card-Sockets-Connectors_MOLEX_472192001_MOLEX-472192001_C164170.html" TargetMode="External"/><Relationship Id="rId23" Type="http://schemas.openxmlformats.org/officeDocument/2006/relationships/hyperlink" Target="https://lcsc.com/product-detail/Chip-Resistor-Surface-Mount_UNI-ROYAL-Uniroyal-Elec-0603WAF4702T5E_C25819.html" TargetMode="External"/><Relationship Id="rId28" Type="http://schemas.openxmlformats.org/officeDocument/2006/relationships/hyperlink" Target="https://lcsc.com/product-detail/Low-Resistors-Current-Sense-Resistors-Surface-Mount_Walsin-Tech-Corp-WW12WR680FTL_C383883.html" TargetMode="External"/><Relationship Id="rId10" Type="http://schemas.openxmlformats.org/officeDocument/2006/relationships/hyperlink" Target="https://lcsc.com/product-detail/Schottky-Barrier-Diodes-SBD_Shandong-Jingdao-Microelectronics-SS16_C353240.html" TargetMode="External"/><Relationship Id="rId19" Type="http://schemas.openxmlformats.org/officeDocument/2006/relationships/hyperlink" Target="https://lcsc.com/product-detail/Others_CCTC-TCC0805X7R105K500DTS_C344178.html" TargetMode="External"/><Relationship Id="rId4" Type="http://schemas.openxmlformats.org/officeDocument/2006/relationships/hyperlink" Target="https://lcsc.com/product-detail/Buzzers_ZLFY-ZL-YDW17075-4005PA-10_C219733.html" TargetMode="External"/><Relationship Id="rId9" Type="http://schemas.openxmlformats.org/officeDocument/2006/relationships/hyperlink" Target="https://lcsc.com/product-detail/LED-Drivers_Allegro-MicroSystems-LLC-A6211GLJTR-T_C150827.html" TargetMode="External"/><Relationship Id="rId14" Type="http://schemas.openxmlformats.org/officeDocument/2006/relationships/hyperlink" Target="https://lcsc.com/product-detail/Power-Connectors_Changzhou-Amass-Elec-XT60PW-M_C98732.html" TargetMode="External"/><Relationship Id="rId22" Type="http://schemas.openxmlformats.org/officeDocument/2006/relationships/hyperlink" Target="https://lcsc.com/product-detail/Multilayer-Ceramic-Capacitors-MLCC-SMD-SMT_PSA-Prosperity-Dielectrics-FN18X103K500PSG_C525264.html" TargetMode="External"/><Relationship Id="rId27" Type="http://schemas.openxmlformats.org/officeDocument/2006/relationships/hyperlink" Target="https://lcsc.com/product-detail/SMD-Oscillators-XO_Yangxing-Tech-OT50328MJBA4SL_C6690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2271-94B2-45F2-A70C-3C539AF0376C}">
  <dimension ref="A1:M46"/>
  <sheetViews>
    <sheetView tabSelected="1" topLeftCell="D4" workbookViewId="0">
      <selection activeCell="M16" sqref="M16"/>
    </sheetView>
  </sheetViews>
  <sheetFormatPr defaultRowHeight="14.4" x14ac:dyDescent="0.3"/>
  <cols>
    <col min="1" max="1" width="31.109375" style="8" customWidth="1"/>
    <col min="2" max="2" width="16.6640625" style="9" bestFit="1" customWidth="1"/>
    <col min="3" max="3" width="8" bestFit="1" customWidth="1"/>
    <col min="4" max="4" width="13.77734375" style="2" bestFit="1" customWidth="1"/>
    <col min="5" max="5" width="11.44140625" style="2" bestFit="1" customWidth="1"/>
    <col min="6" max="6" width="20.5546875" bestFit="1" customWidth="1"/>
    <col min="7" max="7" width="30.109375" bestFit="1" customWidth="1"/>
    <col min="8" max="8" width="22.5546875" bestFit="1" customWidth="1"/>
    <col min="9" max="9" width="18.6640625" bestFit="1" customWidth="1"/>
    <col min="10" max="10" width="29.21875" bestFit="1" customWidth="1"/>
    <col min="11" max="11" width="11.109375" bestFit="1" customWidth="1"/>
    <col min="12" max="12" width="22.109375" bestFit="1" customWidth="1"/>
    <col min="13" max="13" width="25.44140625" bestFit="1" customWidth="1"/>
  </cols>
  <sheetData>
    <row r="1" spans="1:13" x14ac:dyDescent="0.3">
      <c r="A1" s="11" t="s">
        <v>259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3" x14ac:dyDescent="0.3">
      <c r="A2" s="12" t="s">
        <v>260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3" x14ac:dyDescent="0.3">
      <c r="A3" s="8" t="s">
        <v>0</v>
      </c>
      <c r="B3" s="9" t="s">
        <v>1</v>
      </c>
      <c r="C3" t="s">
        <v>2</v>
      </c>
      <c r="D3" s="2" t="s">
        <v>3</v>
      </c>
      <c r="E3" s="2" t="s">
        <v>4</v>
      </c>
      <c r="F3" t="s">
        <v>5</v>
      </c>
      <c r="G3" t="s">
        <v>6</v>
      </c>
      <c r="H3" t="s">
        <v>7</v>
      </c>
      <c r="I3" t="s">
        <v>13</v>
      </c>
      <c r="J3" t="s">
        <v>8</v>
      </c>
      <c r="K3" t="s">
        <v>9</v>
      </c>
    </row>
    <row r="4" spans="1:13" x14ac:dyDescent="0.3">
      <c r="A4" s="8" t="s">
        <v>120</v>
      </c>
      <c r="B4" s="9" t="s">
        <v>191</v>
      </c>
      <c r="C4">
        <v>1</v>
      </c>
      <c r="D4" s="2">
        <v>0.63</v>
      </c>
      <c r="E4" s="2">
        <f>C4*D4</f>
        <v>0.63</v>
      </c>
      <c r="F4" t="s">
        <v>161</v>
      </c>
      <c r="G4" t="s">
        <v>22</v>
      </c>
      <c r="H4" t="s">
        <v>23</v>
      </c>
      <c r="I4" s="4" t="s">
        <v>24</v>
      </c>
      <c r="J4" t="s">
        <v>25</v>
      </c>
      <c r="K4">
        <v>0</v>
      </c>
    </row>
    <row r="5" spans="1:13" x14ac:dyDescent="0.3">
      <c r="A5" s="8" t="s">
        <v>121</v>
      </c>
      <c r="B5" s="9" t="s">
        <v>192</v>
      </c>
      <c r="C5">
        <v>5</v>
      </c>
      <c r="D5" s="2">
        <f>0.52/5</f>
        <v>0.10400000000000001</v>
      </c>
      <c r="E5" s="2">
        <f t="shared" ref="E5:E44" si="0">C5*D5</f>
        <v>0.52</v>
      </c>
      <c r="F5" t="s">
        <v>78</v>
      </c>
      <c r="G5" t="s">
        <v>77</v>
      </c>
      <c r="H5" t="s">
        <v>76</v>
      </c>
      <c r="I5" s="4" t="s">
        <v>80</v>
      </c>
      <c r="J5" t="s">
        <v>79</v>
      </c>
      <c r="K5">
        <v>0</v>
      </c>
    </row>
    <row r="6" spans="1:13" x14ac:dyDescent="0.3">
      <c r="A6" s="8" t="s">
        <v>122</v>
      </c>
      <c r="B6" s="9" t="s">
        <v>193</v>
      </c>
      <c r="C6">
        <v>3</v>
      </c>
      <c r="D6" s="2">
        <f>0.64/3</f>
        <v>0.21333333333333335</v>
      </c>
      <c r="E6" s="2">
        <f t="shared" si="0"/>
        <v>0.64</v>
      </c>
      <c r="F6" t="s">
        <v>85</v>
      </c>
      <c r="G6" t="s">
        <v>82</v>
      </c>
      <c r="H6" t="s">
        <v>81</v>
      </c>
      <c r="I6" s="4" t="s">
        <v>83</v>
      </c>
      <c r="J6" t="s">
        <v>84</v>
      </c>
      <c r="K6">
        <v>0</v>
      </c>
    </row>
    <row r="7" spans="1:13" x14ac:dyDescent="0.3">
      <c r="A7" s="8" t="s">
        <v>123</v>
      </c>
      <c r="B7" s="10" t="s">
        <v>211</v>
      </c>
      <c r="C7">
        <v>4</v>
      </c>
      <c r="D7" s="2">
        <v>0.79</v>
      </c>
      <c r="E7" s="2">
        <f t="shared" si="0"/>
        <v>3.16</v>
      </c>
      <c r="F7" t="s">
        <v>162</v>
      </c>
      <c r="G7" t="s">
        <v>55</v>
      </c>
      <c r="H7" t="s">
        <v>57</v>
      </c>
      <c r="I7" s="4" t="s">
        <v>53</v>
      </c>
      <c r="J7" t="s">
        <v>56</v>
      </c>
      <c r="K7">
        <v>0</v>
      </c>
    </row>
    <row r="8" spans="1:13" x14ac:dyDescent="0.3">
      <c r="A8" s="8" t="s">
        <v>124</v>
      </c>
      <c r="B8" s="9" t="s">
        <v>194</v>
      </c>
      <c r="C8">
        <v>1</v>
      </c>
      <c r="D8" s="2">
        <v>0.19</v>
      </c>
      <c r="E8" s="2">
        <f t="shared" si="0"/>
        <v>0.19</v>
      </c>
      <c r="F8" t="s">
        <v>71</v>
      </c>
      <c r="G8" t="s">
        <v>70</v>
      </c>
      <c r="H8" t="s">
        <v>68</v>
      </c>
      <c r="I8" s="4" t="s">
        <v>69</v>
      </c>
      <c r="J8" t="s">
        <v>213</v>
      </c>
      <c r="K8">
        <v>0</v>
      </c>
    </row>
    <row r="9" spans="1:13" x14ac:dyDescent="0.3">
      <c r="A9" s="8" t="s">
        <v>125</v>
      </c>
      <c r="B9" s="9" t="s">
        <v>192</v>
      </c>
      <c r="C9">
        <v>3</v>
      </c>
      <c r="D9" s="2">
        <f>0.41/3</f>
        <v>0.13666666666666666</v>
      </c>
      <c r="E9" s="2">
        <f t="shared" si="0"/>
        <v>0.41</v>
      </c>
      <c r="F9" t="s">
        <v>163</v>
      </c>
      <c r="G9" t="s">
        <v>82</v>
      </c>
      <c r="H9" t="s">
        <v>86</v>
      </c>
      <c r="I9" s="4" t="s">
        <v>87</v>
      </c>
      <c r="J9" t="s">
        <v>88</v>
      </c>
      <c r="K9">
        <v>0</v>
      </c>
    </row>
    <row r="10" spans="1:13" ht="28.8" x14ac:dyDescent="0.3">
      <c r="A10" s="8" t="s">
        <v>126</v>
      </c>
      <c r="B10" s="9" t="s">
        <v>193</v>
      </c>
      <c r="C10">
        <v>12</v>
      </c>
      <c r="D10" s="2">
        <f>0.16/12</f>
        <v>1.3333333333333334E-2</v>
      </c>
      <c r="E10" s="2">
        <f t="shared" si="0"/>
        <v>0.16</v>
      </c>
      <c r="F10" t="s">
        <v>164</v>
      </c>
      <c r="G10" t="s">
        <v>227</v>
      </c>
      <c r="H10" t="s">
        <v>228</v>
      </c>
      <c r="I10" s="4" t="s">
        <v>229</v>
      </c>
      <c r="J10" t="s">
        <v>214</v>
      </c>
      <c r="K10">
        <v>50</v>
      </c>
    </row>
    <row r="11" spans="1:13" x14ac:dyDescent="0.3">
      <c r="A11" s="8" t="s">
        <v>127</v>
      </c>
      <c r="B11" s="9" t="s">
        <v>193</v>
      </c>
      <c r="C11">
        <v>5</v>
      </c>
      <c r="D11" s="2">
        <f>0.28/5</f>
        <v>5.6000000000000008E-2</v>
      </c>
      <c r="E11" s="2">
        <f t="shared" si="0"/>
        <v>0.28000000000000003</v>
      </c>
      <c r="F11" t="s">
        <v>92</v>
      </c>
      <c r="G11" t="s">
        <v>91</v>
      </c>
      <c r="H11" t="s">
        <v>90</v>
      </c>
      <c r="I11" s="4" t="s">
        <v>93</v>
      </c>
      <c r="J11" t="s">
        <v>94</v>
      </c>
      <c r="K11">
        <v>0</v>
      </c>
    </row>
    <row r="12" spans="1:13" x14ac:dyDescent="0.3">
      <c r="A12" s="8" t="s">
        <v>128</v>
      </c>
      <c r="B12" s="9" t="s">
        <v>195</v>
      </c>
      <c r="C12">
        <v>2</v>
      </c>
      <c r="D12" s="2">
        <f>0.45/2</f>
        <v>0.22500000000000001</v>
      </c>
      <c r="E12" s="2">
        <f t="shared" si="0"/>
        <v>0.45</v>
      </c>
      <c r="F12" t="s">
        <v>51</v>
      </c>
      <c r="G12" t="s">
        <v>44</v>
      </c>
      <c r="H12" s="5" t="s">
        <v>51</v>
      </c>
      <c r="I12" s="4" t="s">
        <v>216</v>
      </c>
      <c r="J12" t="s">
        <v>215</v>
      </c>
      <c r="K12">
        <v>0</v>
      </c>
    </row>
    <row r="13" spans="1:13" ht="28.8" x14ac:dyDescent="0.3">
      <c r="A13" s="8" t="s">
        <v>129</v>
      </c>
      <c r="B13" s="9" t="s">
        <v>196</v>
      </c>
      <c r="C13">
        <v>6</v>
      </c>
      <c r="D13" s="2">
        <f>0.56/6</f>
        <v>9.3333333333333338E-2</v>
      </c>
      <c r="E13" s="2">
        <f t="shared" si="0"/>
        <v>0.56000000000000005</v>
      </c>
      <c r="F13" t="s">
        <v>45</v>
      </c>
      <c r="G13" t="s">
        <v>44</v>
      </c>
      <c r="H13" t="s">
        <v>45</v>
      </c>
      <c r="I13" s="4" t="s">
        <v>46</v>
      </c>
      <c r="J13" t="s">
        <v>47</v>
      </c>
      <c r="K13">
        <v>0</v>
      </c>
    </row>
    <row r="14" spans="1:13" x14ac:dyDescent="0.3">
      <c r="A14" s="8" t="s">
        <v>130</v>
      </c>
      <c r="B14" s="9" t="s">
        <v>197</v>
      </c>
      <c r="C14">
        <v>4</v>
      </c>
      <c r="D14" s="2">
        <f>0.4/4</f>
        <v>0.1</v>
      </c>
      <c r="E14" s="2">
        <f t="shared" si="0"/>
        <v>0.4</v>
      </c>
      <c r="F14" t="s">
        <v>32</v>
      </c>
      <c r="G14" t="s">
        <v>41</v>
      </c>
      <c r="H14" t="s">
        <v>32</v>
      </c>
      <c r="I14" s="4" t="s">
        <v>33</v>
      </c>
      <c r="J14" t="s">
        <v>217</v>
      </c>
      <c r="K14">
        <v>0</v>
      </c>
    </row>
    <row r="15" spans="1:13" x14ac:dyDescent="0.3">
      <c r="A15" s="8" t="s">
        <v>131</v>
      </c>
      <c r="B15" s="9" t="s">
        <v>10</v>
      </c>
      <c r="C15">
        <v>1</v>
      </c>
      <c r="D15" s="2">
        <v>0.69</v>
      </c>
      <c r="E15" s="2">
        <f t="shared" si="0"/>
        <v>0.69</v>
      </c>
      <c r="F15" t="s">
        <v>61</v>
      </c>
      <c r="G15" t="s">
        <v>60</v>
      </c>
      <c r="H15" t="s">
        <v>61</v>
      </c>
      <c r="I15" s="4" t="s">
        <v>62</v>
      </c>
      <c r="J15" t="s">
        <v>10</v>
      </c>
      <c r="K15">
        <v>0</v>
      </c>
    </row>
    <row r="16" spans="1:13" x14ac:dyDescent="0.3">
      <c r="A16" s="8" t="s">
        <v>132</v>
      </c>
      <c r="B16" s="9" t="s">
        <v>200</v>
      </c>
      <c r="C16">
        <v>2</v>
      </c>
      <c r="D16" s="2">
        <f>0.58/2</f>
        <v>0.28999999999999998</v>
      </c>
      <c r="E16" s="2">
        <f t="shared" si="0"/>
        <v>0.57999999999999996</v>
      </c>
      <c r="F16" t="s">
        <v>165</v>
      </c>
      <c r="G16" t="s">
        <v>220</v>
      </c>
      <c r="H16" t="s">
        <v>218</v>
      </c>
      <c r="I16" s="4" t="s">
        <v>221</v>
      </c>
      <c r="J16" t="s">
        <v>10</v>
      </c>
      <c r="K16">
        <v>0</v>
      </c>
      <c r="L16" t="s">
        <v>231</v>
      </c>
      <c r="M16" s="13" t="s">
        <v>230</v>
      </c>
    </row>
    <row r="17" spans="1:13" x14ac:dyDescent="0.3">
      <c r="A17" s="8" t="s">
        <v>133</v>
      </c>
      <c r="B17" s="9" t="s">
        <v>199</v>
      </c>
      <c r="C17">
        <v>1</v>
      </c>
      <c r="D17" s="2">
        <v>0.34</v>
      </c>
      <c r="E17" s="2">
        <f>C17*D17</f>
        <v>0.34</v>
      </c>
      <c r="F17" t="s">
        <v>166</v>
      </c>
      <c r="G17" t="s">
        <v>220</v>
      </c>
      <c r="H17" t="s">
        <v>223</v>
      </c>
      <c r="I17" s="4" t="s">
        <v>225</v>
      </c>
      <c r="J17" t="s">
        <v>10</v>
      </c>
      <c r="K17">
        <v>1</v>
      </c>
      <c r="L17" t="s">
        <v>234</v>
      </c>
      <c r="M17" s="13" t="s">
        <v>230</v>
      </c>
    </row>
    <row r="18" spans="1:13" x14ac:dyDescent="0.3">
      <c r="A18" s="8" t="s">
        <v>134</v>
      </c>
      <c r="B18" s="9" t="s">
        <v>10</v>
      </c>
      <c r="C18">
        <v>1</v>
      </c>
      <c r="D18" s="2">
        <v>0.65</v>
      </c>
      <c r="E18" s="2">
        <f t="shared" si="0"/>
        <v>0.65</v>
      </c>
      <c r="F18" t="s">
        <v>59</v>
      </c>
      <c r="G18" t="s">
        <v>60</v>
      </c>
      <c r="H18" t="s">
        <v>59</v>
      </c>
      <c r="I18" s="4" t="s">
        <v>58</v>
      </c>
      <c r="J18" t="s">
        <v>10</v>
      </c>
      <c r="K18">
        <v>0</v>
      </c>
      <c r="M18" s="13"/>
    </row>
    <row r="19" spans="1:13" x14ac:dyDescent="0.3">
      <c r="A19" s="8" t="s">
        <v>135</v>
      </c>
      <c r="B19" s="9" t="s">
        <v>201</v>
      </c>
      <c r="C19">
        <v>1</v>
      </c>
      <c r="D19" s="2">
        <v>0.43</v>
      </c>
      <c r="E19" s="2">
        <f>C19*D19</f>
        <v>0.43</v>
      </c>
      <c r="F19" t="s">
        <v>167</v>
      </c>
      <c r="G19" t="s">
        <v>220</v>
      </c>
      <c r="H19" t="s">
        <v>219</v>
      </c>
      <c r="I19" s="4" t="s">
        <v>222</v>
      </c>
      <c r="J19" t="s">
        <v>10</v>
      </c>
      <c r="K19">
        <v>0</v>
      </c>
      <c r="L19" t="s">
        <v>232</v>
      </c>
      <c r="M19" s="13" t="s">
        <v>230</v>
      </c>
    </row>
    <row r="20" spans="1:13" x14ac:dyDescent="0.3">
      <c r="A20" s="8" t="s">
        <v>136</v>
      </c>
      <c r="B20" s="9" t="s">
        <v>198</v>
      </c>
      <c r="C20">
        <v>1</v>
      </c>
      <c r="D20" s="2">
        <v>0.49</v>
      </c>
      <c r="E20" s="2">
        <f t="shared" si="0"/>
        <v>0.49</v>
      </c>
      <c r="F20" t="s">
        <v>168</v>
      </c>
      <c r="G20" t="s">
        <v>220</v>
      </c>
      <c r="H20" t="s">
        <v>224</v>
      </c>
      <c r="I20" s="4" t="s">
        <v>226</v>
      </c>
      <c r="J20" t="s">
        <v>10</v>
      </c>
      <c r="K20">
        <v>2</v>
      </c>
      <c r="L20" t="s">
        <v>233</v>
      </c>
      <c r="M20" s="13" t="s">
        <v>230</v>
      </c>
    </row>
    <row r="21" spans="1:13" x14ac:dyDescent="0.3">
      <c r="A21" s="8" t="s">
        <v>137</v>
      </c>
      <c r="B21" s="9" t="s">
        <v>10</v>
      </c>
      <c r="C21">
        <v>1</v>
      </c>
      <c r="D21" s="2">
        <v>0.53</v>
      </c>
      <c r="E21" s="2">
        <f t="shared" si="0"/>
        <v>0.53</v>
      </c>
      <c r="F21" t="s">
        <v>169</v>
      </c>
      <c r="G21" t="s">
        <v>63</v>
      </c>
      <c r="H21" s="6">
        <v>472192001</v>
      </c>
      <c r="I21" s="4" t="s">
        <v>64</v>
      </c>
      <c r="J21" t="s">
        <v>10</v>
      </c>
      <c r="K21">
        <v>0</v>
      </c>
      <c r="M21" s="5"/>
    </row>
    <row r="22" spans="1:13" x14ac:dyDescent="0.3">
      <c r="A22" s="8" t="s">
        <v>138</v>
      </c>
      <c r="B22" s="9" t="s">
        <v>10</v>
      </c>
      <c r="C22">
        <v>1</v>
      </c>
      <c r="D22" s="2">
        <v>0.91</v>
      </c>
      <c r="E22" s="2">
        <f t="shared" si="0"/>
        <v>0.91</v>
      </c>
      <c r="F22" t="s">
        <v>170</v>
      </c>
      <c r="G22" t="s">
        <v>109</v>
      </c>
      <c r="H22" t="s">
        <v>110</v>
      </c>
      <c r="I22" s="4" t="s">
        <v>111</v>
      </c>
      <c r="J22" t="s">
        <v>10</v>
      </c>
      <c r="K22">
        <v>0</v>
      </c>
    </row>
    <row r="23" spans="1:13" x14ac:dyDescent="0.3">
      <c r="A23" s="8" t="s">
        <v>139</v>
      </c>
      <c r="B23" s="9" t="s">
        <v>202</v>
      </c>
      <c r="C23">
        <v>1</v>
      </c>
      <c r="D23" s="2">
        <v>0.52</v>
      </c>
      <c r="E23" s="2">
        <f t="shared" si="0"/>
        <v>0.52</v>
      </c>
      <c r="F23" t="s">
        <v>171</v>
      </c>
      <c r="G23" t="s">
        <v>235</v>
      </c>
      <c r="H23" t="s">
        <v>236</v>
      </c>
      <c r="I23" s="4" t="s">
        <v>236</v>
      </c>
      <c r="J23" t="s">
        <v>237</v>
      </c>
      <c r="K23">
        <v>1</v>
      </c>
    </row>
    <row r="24" spans="1:13" x14ac:dyDescent="0.3">
      <c r="A24" s="8" t="s">
        <v>140</v>
      </c>
      <c r="B24" s="10" t="s">
        <v>212</v>
      </c>
      <c r="C24">
        <v>2</v>
      </c>
      <c r="D24" s="2">
        <f>0.45/2</f>
        <v>0.22500000000000001</v>
      </c>
      <c r="E24" s="2">
        <f t="shared" si="0"/>
        <v>0.45</v>
      </c>
      <c r="F24" t="s">
        <v>172</v>
      </c>
      <c r="G24" t="s">
        <v>43</v>
      </c>
      <c r="H24" t="s">
        <v>34</v>
      </c>
      <c r="I24" s="4" t="s">
        <v>35</v>
      </c>
      <c r="J24" t="s">
        <v>36</v>
      </c>
      <c r="K24">
        <v>0</v>
      </c>
    </row>
    <row r="25" spans="1:13" x14ac:dyDescent="0.3">
      <c r="A25" s="8" t="s">
        <v>141</v>
      </c>
      <c r="B25" s="9" t="s">
        <v>206</v>
      </c>
      <c r="C25">
        <v>3</v>
      </c>
      <c r="D25" s="2">
        <f>0.72/3</f>
        <v>0.24</v>
      </c>
      <c r="E25" s="2">
        <f t="shared" si="0"/>
        <v>0.72</v>
      </c>
      <c r="F25" t="s">
        <v>173</v>
      </c>
      <c r="G25" t="s">
        <v>42</v>
      </c>
      <c r="H25" t="s">
        <v>31</v>
      </c>
      <c r="I25" s="4" t="s">
        <v>30</v>
      </c>
      <c r="J25" t="s">
        <v>238</v>
      </c>
      <c r="K25">
        <v>0</v>
      </c>
    </row>
    <row r="26" spans="1:13" x14ac:dyDescent="0.3">
      <c r="A26" s="8" t="s">
        <v>142</v>
      </c>
      <c r="B26" s="9" t="s">
        <v>239</v>
      </c>
      <c r="C26">
        <v>3</v>
      </c>
      <c r="D26" s="2">
        <v>0.56000000000000005</v>
      </c>
      <c r="E26" s="2">
        <f t="shared" si="0"/>
        <v>1.6800000000000002</v>
      </c>
      <c r="F26" t="s">
        <v>174</v>
      </c>
      <c r="G26" t="s">
        <v>26</v>
      </c>
      <c r="H26" t="s">
        <v>27</v>
      </c>
      <c r="I26" s="4" t="s">
        <v>28</v>
      </c>
      <c r="J26" t="s">
        <v>29</v>
      </c>
      <c r="K26">
        <v>0</v>
      </c>
    </row>
    <row r="27" spans="1:13" x14ac:dyDescent="0.3">
      <c r="A27" s="8" t="s">
        <v>143</v>
      </c>
      <c r="B27" s="9" t="s">
        <v>193</v>
      </c>
      <c r="C27">
        <v>2</v>
      </c>
      <c r="D27" s="2">
        <f>0.12/2</f>
        <v>0.06</v>
      </c>
      <c r="E27" s="2">
        <f t="shared" si="0"/>
        <v>0.12</v>
      </c>
      <c r="F27" t="s">
        <v>96</v>
      </c>
      <c r="G27" t="s">
        <v>95</v>
      </c>
      <c r="H27" t="s">
        <v>97</v>
      </c>
      <c r="I27" s="4" t="s">
        <v>98</v>
      </c>
      <c r="J27" t="s">
        <v>99</v>
      </c>
      <c r="K27">
        <v>0</v>
      </c>
    </row>
    <row r="28" spans="1:13" x14ac:dyDescent="0.3">
      <c r="A28" s="8" t="s">
        <v>144</v>
      </c>
      <c r="B28" s="9" t="s">
        <v>203</v>
      </c>
      <c r="C28">
        <v>2</v>
      </c>
      <c r="D28" s="14">
        <f>0.54/2</f>
        <v>0.27</v>
      </c>
      <c r="E28" s="2">
        <f t="shared" si="0"/>
        <v>0.54</v>
      </c>
      <c r="F28" t="s">
        <v>175</v>
      </c>
      <c r="G28" t="s">
        <v>102</v>
      </c>
      <c r="H28" t="s">
        <v>117</v>
      </c>
      <c r="I28" s="4" t="s">
        <v>118</v>
      </c>
      <c r="J28" t="s">
        <v>119</v>
      </c>
      <c r="K28">
        <v>0</v>
      </c>
    </row>
    <row r="29" spans="1:13" x14ac:dyDescent="0.3">
      <c r="A29" s="8" t="s">
        <v>145</v>
      </c>
      <c r="B29" s="9" t="s">
        <v>193</v>
      </c>
      <c r="C29">
        <v>5</v>
      </c>
      <c r="D29" s="2">
        <f>0.12/5</f>
        <v>2.4E-2</v>
      </c>
      <c r="E29" s="2">
        <f t="shared" si="0"/>
        <v>0.12</v>
      </c>
      <c r="F29" t="s">
        <v>176</v>
      </c>
      <c r="G29" t="s">
        <v>95</v>
      </c>
      <c r="H29" t="s">
        <v>241</v>
      </c>
      <c r="I29" s="4" t="s">
        <v>242</v>
      </c>
      <c r="J29" s="15" t="s">
        <v>258</v>
      </c>
    </row>
    <row r="30" spans="1:13" ht="28.8" x14ac:dyDescent="0.3">
      <c r="A30" s="8" t="s">
        <v>146</v>
      </c>
      <c r="B30" s="9" t="s">
        <v>193</v>
      </c>
      <c r="C30">
        <v>7</v>
      </c>
      <c r="D30" s="2">
        <f>0.1/7</f>
        <v>1.4285714285714287E-2</v>
      </c>
      <c r="E30" s="2">
        <f t="shared" si="0"/>
        <v>0.1</v>
      </c>
      <c r="F30" t="s">
        <v>177</v>
      </c>
      <c r="G30" t="s">
        <v>95</v>
      </c>
      <c r="H30" t="s">
        <v>243</v>
      </c>
      <c r="I30" s="4" t="s">
        <v>244</v>
      </c>
      <c r="J30" s="15" t="s">
        <v>258</v>
      </c>
    </row>
    <row r="31" spans="1:13" x14ac:dyDescent="0.3">
      <c r="A31" s="8" t="s">
        <v>147</v>
      </c>
      <c r="B31" s="9" t="s">
        <v>193</v>
      </c>
      <c r="C31">
        <v>6</v>
      </c>
      <c r="D31" s="2">
        <v>0.02</v>
      </c>
      <c r="E31" s="2">
        <f t="shared" si="0"/>
        <v>0.12</v>
      </c>
      <c r="F31" t="s">
        <v>178</v>
      </c>
      <c r="G31" t="s">
        <v>95</v>
      </c>
      <c r="H31" t="s">
        <v>245</v>
      </c>
      <c r="I31" s="4" t="s">
        <v>246</v>
      </c>
      <c r="J31" s="15" t="s">
        <v>258</v>
      </c>
    </row>
    <row r="32" spans="1:13" x14ac:dyDescent="0.3">
      <c r="A32" s="8" t="s">
        <v>148</v>
      </c>
      <c r="B32" s="9" t="s">
        <v>193</v>
      </c>
      <c r="C32">
        <v>2</v>
      </c>
      <c r="D32" s="2">
        <f>0.1/2</f>
        <v>0.05</v>
      </c>
      <c r="E32" s="2">
        <f t="shared" si="0"/>
        <v>0.1</v>
      </c>
      <c r="F32" t="s">
        <v>179</v>
      </c>
      <c r="G32" t="s">
        <v>247</v>
      </c>
      <c r="H32" t="s">
        <v>248</v>
      </c>
      <c r="I32" s="4" t="s">
        <v>249</v>
      </c>
      <c r="J32" s="15" t="s">
        <v>258</v>
      </c>
    </row>
    <row r="33" spans="1:11" x14ac:dyDescent="0.3">
      <c r="A33" s="8" t="s">
        <v>149</v>
      </c>
      <c r="B33" s="9" t="s">
        <v>193</v>
      </c>
      <c r="C33">
        <v>5</v>
      </c>
      <c r="D33" s="2">
        <f>0.13/5</f>
        <v>2.6000000000000002E-2</v>
      </c>
      <c r="E33" s="2">
        <f t="shared" si="0"/>
        <v>0.13</v>
      </c>
      <c r="F33" t="s">
        <v>104</v>
      </c>
      <c r="G33" t="s">
        <v>95</v>
      </c>
      <c r="H33" t="s">
        <v>256</v>
      </c>
      <c r="I33" s="4" t="s">
        <v>257</v>
      </c>
      <c r="J33" s="15" t="s">
        <v>258</v>
      </c>
      <c r="K33">
        <v>0</v>
      </c>
    </row>
    <row r="34" spans="1:11" x14ac:dyDescent="0.3">
      <c r="A34" s="8" t="s">
        <v>150</v>
      </c>
      <c r="B34" s="9" t="s">
        <v>193</v>
      </c>
      <c r="C34">
        <v>4</v>
      </c>
      <c r="D34" s="2">
        <f>0.12/4</f>
        <v>0.03</v>
      </c>
      <c r="E34" s="2">
        <f t="shared" si="0"/>
        <v>0.12</v>
      </c>
      <c r="F34" t="s">
        <v>180</v>
      </c>
      <c r="G34" t="s">
        <v>95</v>
      </c>
      <c r="H34" t="s">
        <v>250</v>
      </c>
      <c r="I34" s="4" t="s">
        <v>251</v>
      </c>
      <c r="J34" s="15" t="s">
        <v>258</v>
      </c>
    </row>
    <row r="35" spans="1:11" x14ac:dyDescent="0.3">
      <c r="A35" s="8" t="s">
        <v>151</v>
      </c>
      <c r="B35" s="9" t="s">
        <v>193</v>
      </c>
      <c r="C35">
        <v>1</v>
      </c>
      <c r="D35" s="2">
        <v>0.12</v>
      </c>
      <c r="E35" s="2">
        <f t="shared" si="0"/>
        <v>0.12</v>
      </c>
      <c r="F35" t="s">
        <v>181</v>
      </c>
      <c r="G35" t="s">
        <v>95</v>
      </c>
      <c r="H35" t="s">
        <v>252</v>
      </c>
      <c r="I35" s="4" t="s">
        <v>253</v>
      </c>
      <c r="J35" s="15" t="s">
        <v>258</v>
      </c>
    </row>
    <row r="36" spans="1:11" x14ac:dyDescent="0.3">
      <c r="A36" s="8" t="s">
        <v>152</v>
      </c>
      <c r="B36" s="9" t="s">
        <v>204</v>
      </c>
      <c r="C36">
        <v>2</v>
      </c>
      <c r="D36" s="2">
        <f>0.42/2</f>
        <v>0.21</v>
      </c>
      <c r="E36" s="2">
        <f t="shared" si="0"/>
        <v>0.42</v>
      </c>
      <c r="F36" t="s">
        <v>182</v>
      </c>
      <c r="G36" t="s">
        <v>95</v>
      </c>
      <c r="H36" t="s">
        <v>105</v>
      </c>
      <c r="I36" s="4" t="s">
        <v>106</v>
      </c>
      <c r="J36" t="s">
        <v>107</v>
      </c>
      <c r="K36">
        <v>0</v>
      </c>
    </row>
    <row r="37" spans="1:11" x14ac:dyDescent="0.3">
      <c r="A37" s="8" t="s">
        <v>153</v>
      </c>
      <c r="B37" s="9" t="s">
        <v>193</v>
      </c>
      <c r="C37">
        <v>1</v>
      </c>
      <c r="D37" s="2">
        <v>0.15</v>
      </c>
      <c r="E37" s="2">
        <f t="shared" si="0"/>
        <v>0.15</v>
      </c>
      <c r="F37" t="s">
        <v>183</v>
      </c>
      <c r="G37" t="s">
        <v>95</v>
      </c>
      <c r="H37" t="s">
        <v>254</v>
      </c>
      <c r="I37" s="4" t="s">
        <v>255</v>
      </c>
      <c r="J37" s="15" t="s">
        <v>258</v>
      </c>
    </row>
    <row r="38" spans="1:11" x14ac:dyDescent="0.3">
      <c r="A38" s="8" t="s">
        <v>154</v>
      </c>
      <c r="B38" s="9" t="s">
        <v>10</v>
      </c>
      <c r="C38">
        <v>2</v>
      </c>
      <c r="D38" s="2">
        <f>0.37/2</f>
        <v>0.185</v>
      </c>
      <c r="E38" s="2">
        <f t="shared" si="0"/>
        <v>0.37</v>
      </c>
      <c r="F38" t="s">
        <v>184</v>
      </c>
      <c r="G38" t="s">
        <v>74</v>
      </c>
      <c r="H38" t="s">
        <v>73</v>
      </c>
      <c r="I38" s="4" t="s">
        <v>75</v>
      </c>
      <c r="J38" t="s">
        <v>10</v>
      </c>
      <c r="K38">
        <v>0</v>
      </c>
    </row>
    <row r="39" spans="1:11" x14ac:dyDescent="0.3">
      <c r="A39" s="8" t="s">
        <v>155</v>
      </c>
      <c r="B39" s="9" t="s">
        <v>205</v>
      </c>
      <c r="C39">
        <v>1</v>
      </c>
      <c r="D39" s="2">
        <v>0.39</v>
      </c>
      <c r="E39" s="2">
        <f t="shared" si="0"/>
        <v>0.39</v>
      </c>
      <c r="F39" t="s">
        <v>185</v>
      </c>
      <c r="G39" t="s">
        <v>65</v>
      </c>
      <c r="H39" t="s">
        <v>66</v>
      </c>
      <c r="I39" s="7" t="s">
        <v>67</v>
      </c>
      <c r="J39" t="s">
        <v>72</v>
      </c>
      <c r="K39">
        <v>0</v>
      </c>
    </row>
    <row r="40" spans="1:11" x14ac:dyDescent="0.3">
      <c r="A40" s="8" t="s">
        <v>156</v>
      </c>
      <c r="B40" s="9" t="s">
        <v>207</v>
      </c>
      <c r="C40">
        <v>2</v>
      </c>
      <c r="D40" s="2">
        <v>0.93</v>
      </c>
      <c r="E40" s="2">
        <f t="shared" si="0"/>
        <v>1.86</v>
      </c>
      <c r="F40" t="s">
        <v>186</v>
      </c>
      <c r="G40" t="s">
        <v>40</v>
      </c>
      <c r="H40" t="s">
        <v>37</v>
      </c>
      <c r="I40" s="4" t="s">
        <v>38</v>
      </c>
      <c r="K40">
        <v>0</v>
      </c>
    </row>
    <row r="41" spans="1:11" x14ac:dyDescent="0.3">
      <c r="A41" s="8" t="s">
        <v>157</v>
      </c>
      <c r="B41" s="9" t="s">
        <v>10</v>
      </c>
      <c r="C41">
        <v>1</v>
      </c>
      <c r="D41" s="2">
        <v>6.69</v>
      </c>
      <c r="E41" s="2">
        <f t="shared" si="0"/>
        <v>6.69</v>
      </c>
      <c r="F41" t="s">
        <v>187</v>
      </c>
      <c r="G41" t="s">
        <v>18</v>
      </c>
      <c r="H41" t="s">
        <v>19</v>
      </c>
      <c r="I41" s="4" t="s">
        <v>20</v>
      </c>
      <c r="J41" t="s">
        <v>21</v>
      </c>
      <c r="K41">
        <v>0</v>
      </c>
    </row>
    <row r="42" spans="1:11" x14ac:dyDescent="0.3">
      <c r="A42" s="8" t="s">
        <v>158</v>
      </c>
      <c r="B42" s="9" t="s">
        <v>208</v>
      </c>
      <c r="C42">
        <v>1</v>
      </c>
      <c r="D42" s="2">
        <v>2.64</v>
      </c>
      <c r="E42" s="2">
        <f t="shared" si="0"/>
        <v>2.64</v>
      </c>
      <c r="F42" t="s">
        <v>188</v>
      </c>
      <c r="G42" t="s">
        <v>17</v>
      </c>
      <c r="H42" t="s">
        <v>15</v>
      </c>
      <c r="I42" s="4" t="s">
        <v>16</v>
      </c>
      <c r="J42" t="s">
        <v>10</v>
      </c>
      <c r="K42">
        <v>0</v>
      </c>
    </row>
    <row r="43" spans="1:11" x14ac:dyDescent="0.3">
      <c r="A43" s="8" t="s">
        <v>159</v>
      </c>
      <c r="B43" s="9" t="s">
        <v>209</v>
      </c>
      <c r="C43">
        <v>1</v>
      </c>
      <c r="D43" s="2">
        <v>1.49</v>
      </c>
      <c r="E43" s="2">
        <f t="shared" si="0"/>
        <v>1.49</v>
      </c>
      <c r="F43" t="s">
        <v>189</v>
      </c>
      <c r="G43" t="s">
        <v>11</v>
      </c>
      <c r="H43" t="s">
        <v>12</v>
      </c>
      <c r="I43" s="4" t="s">
        <v>14</v>
      </c>
      <c r="J43" t="s">
        <v>10</v>
      </c>
      <c r="K43">
        <v>0</v>
      </c>
    </row>
    <row r="44" spans="1:11" x14ac:dyDescent="0.3">
      <c r="A44" s="8" t="s">
        <v>160</v>
      </c>
      <c r="B44" s="9" t="s">
        <v>210</v>
      </c>
      <c r="C44">
        <v>1</v>
      </c>
      <c r="D44" s="2">
        <v>0.54</v>
      </c>
      <c r="E44" s="2">
        <f t="shared" si="0"/>
        <v>0.54</v>
      </c>
      <c r="F44" t="s">
        <v>190</v>
      </c>
      <c r="G44" t="s">
        <v>112</v>
      </c>
      <c r="H44" t="s">
        <v>113</v>
      </c>
      <c r="I44" s="4" t="s">
        <v>114</v>
      </c>
      <c r="J44" t="s">
        <v>115</v>
      </c>
      <c r="K44">
        <v>0</v>
      </c>
    </row>
    <row r="46" spans="1:11" x14ac:dyDescent="0.3">
      <c r="C46" s="11" t="s">
        <v>240</v>
      </c>
      <c r="D46" s="11"/>
      <c r="E46" s="2">
        <f>SUM(E4:E44)</f>
        <v>31.410000000000007</v>
      </c>
    </row>
  </sheetData>
  <mergeCells count="3">
    <mergeCell ref="A1:K1"/>
    <mergeCell ref="A2:K2"/>
    <mergeCell ref="C46:D46"/>
  </mergeCells>
  <hyperlinks>
    <hyperlink ref="I4" r:id="rId1" xr:uid="{7C74B1C9-72B4-4894-9D84-67E29CABBDC6}"/>
    <hyperlink ref="I5" r:id="rId2" xr:uid="{A5C7CEE9-5127-4C4A-BC6E-02AE77B4E8CE}"/>
    <hyperlink ref="I6" r:id="rId3" xr:uid="{84EB28E0-1FD5-4CA3-8ED5-AD3275527718}"/>
    <hyperlink ref="I7" r:id="rId4" xr:uid="{14E424A1-E6A0-446A-ADCF-3FB9EA4C5D6E}"/>
    <hyperlink ref="I8" r:id="rId5" xr:uid="{D6919D45-95D5-4002-ADA3-A3C7D4280346}"/>
    <hyperlink ref="I9" r:id="rId6" xr:uid="{1A292A01-E494-41C8-A99D-6EAA3D415D1B}"/>
    <hyperlink ref="I11" r:id="rId7" xr:uid="{50076EB2-3858-4E68-B797-B06DF2E75D8A}"/>
    <hyperlink ref="I12" r:id="rId8" xr:uid="{F57D5434-A0CF-4536-B3FA-96CD682E1EB5}"/>
    <hyperlink ref="I13" r:id="rId9" xr:uid="{C583E306-0CF4-48B6-87DA-A753F60AFEBD}"/>
    <hyperlink ref="I14" r:id="rId10" xr:uid="{808266A2-D03D-4EB6-8288-EFECFC9BEDD5}"/>
    <hyperlink ref="I15" r:id="rId11" xr:uid="{B19483AD-4C44-4851-956F-9D023047F59F}"/>
    <hyperlink ref="I16" r:id="rId12" xr:uid="{51939B02-8722-4C2F-8457-C371EAA56E20}"/>
    <hyperlink ref="I19" r:id="rId13" xr:uid="{62A51E60-9DD2-419C-9D0D-D975B3D4E35B}"/>
    <hyperlink ref="I17" r:id="rId14" xr:uid="{464C0594-9EA6-4767-A28B-2AD515427C22}"/>
    <hyperlink ref="I20" r:id="rId15" xr:uid="{6E42DC44-FB88-41C6-B703-B3A97E1A04EE}"/>
    <hyperlink ref="I18" r:id="rId16" xr:uid="{38F6BAB5-4799-4338-9BB0-69F06A7F82A6}"/>
    <hyperlink ref="I10" r:id="rId17" xr:uid="{BD1B4711-91D5-4CCE-91B4-E5B05D5EE63C}"/>
    <hyperlink ref="I21" r:id="rId18" xr:uid="{82F63666-A05C-4C9E-947B-F192DD6462C7}"/>
    <hyperlink ref="I22" r:id="rId19" xr:uid="{65D486CC-8675-4D41-B1BA-7B7C45DA5B1E}"/>
    <hyperlink ref="I23" r:id="rId20" xr:uid="{6A45C8F7-0BF7-4FA9-96CE-BF15C0AA6C05}"/>
    <hyperlink ref="I24" r:id="rId21" xr:uid="{D0208678-D93D-4667-A43E-6DB67E182433}"/>
    <hyperlink ref="I25" r:id="rId22" xr:uid="{8606B5B3-CD2B-4229-A974-3A4A9F99C8D8}"/>
    <hyperlink ref="I26" r:id="rId23" xr:uid="{7E946EB2-0976-490D-948E-F044ECA455C6}"/>
    <hyperlink ref="I27" r:id="rId24" xr:uid="{F99867CF-4251-4FB1-B3CF-6CBF03D9D286}"/>
    <hyperlink ref="I28" r:id="rId25" xr:uid="{5235288A-2580-4B2E-B937-07052CC8F90D}"/>
    <hyperlink ref="I36" r:id="rId26" xr:uid="{0900527B-9A7C-4663-890E-C4D34E5BB1BB}"/>
    <hyperlink ref="I41" r:id="rId27" xr:uid="{917CD5DF-0E21-4FE5-A0E0-9EF3AC969F0A}"/>
    <hyperlink ref="I42" r:id="rId28" xr:uid="{D3D8FE26-1C92-485C-91B0-377CF76C5137}"/>
    <hyperlink ref="I43" r:id="rId29" xr:uid="{23FE7D9B-29CB-4EB5-8F61-D1E989C0560F}"/>
    <hyperlink ref="I44" r:id="rId30" xr:uid="{C614111B-D462-408E-BE54-7D4CF33EAA2E}"/>
    <hyperlink ref="I40" r:id="rId31" xr:uid="{2607E0DB-987F-43B2-8606-68CB4A3957DE}"/>
    <hyperlink ref="I39" r:id="rId32" xr:uid="{C2068560-0168-4BBD-BD33-3B24E6B0E086}"/>
    <hyperlink ref="I38" r:id="rId33" xr:uid="{51925795-6E04-4F5B-AA7A-B5F3808131B4}"/>
    <hyperlink ref="I29" r:id="rId34" xr:uid="{7B4B767C-5854-4A06-9598-819C2CD63D3A}"/>
    <hyperlink ref="I30" r:id="rId35" xr:uid="{3A2926B4-BA98-4178-ACB0-8D9EF09E62AE}"/>
    <hyperlink ref="I31" r:id="rId36" xr:uid="{DC6EEE3B-6A37-4362-8E08-F95092347121}"/>
    <hyperlink ref="I32" r:id="rId37" xr:uid="{6E6732FE-087F-4B67-973D-0B3D8A44F699}"/>
    <hyperlink ref="I34" r:id="rId38" xr:uid="{B2C94719-17CF-4A76-9558-5AC30EA8722F}"/>
    <hyperlink ref="I35" r:id="rId39" xr:uid="{F0400106-BEAF-4D39-98D6-68D0609B75E8}"/>
    <hyperlink ref="I37" r:id="rId40" xr:uid="{D554144A-0463-4CBB-90BF-6AF49800001F}"/>
    <hyperlink ref="I33" r:id="rId41" xr:uid="{C743F8DD-FEE5-4134-8533-51587244B0C7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A5DA-BAEB-418B-8C9D-CA7DE7CB2207}">
  <dimension ref="A1:G29"/>
  <sheetViews>
    <sheetView topLeftCell="A4" workbookViewId="0">
      <selection activeCell="F15" sqref="F15"/>
    </sheetView>
  </sheetViews>
  <sheetFormatPr defaultRowHeight="14.4" x14ac:dyDescent="0.3"/>
  <cols>
    <col min="1" max="1" width="13.77734375" style="2" bestFit="1" customWidth="1"/>
    <col min="2" max="2" width="20.109375" customWidth="1"/>
    <col min="3" max="3" width="30.109375" bestFit="1" customWidth="1"/>
    <col min="4" max="4" width="22.5546875" bestFit="1" customWidth="1"/>
    <col min="5" max="5" width="18.6640625" bestFit="1" customWidth="1"/>
    <col min="6" max="6" width="30.109375" bestFit="1" customWidth="1"/>
    <col min="7" max="7" width="11.109375" bestFit="1" customWidth="1"/>
  </cols>
  <sheetData>
    <row r="1" spans="1:7" s="1" customFormat="1" x14ac:dyDescent="0.3">
      <c r="A1" s="3" t="s">
        <v>3</v>
      </c>
      <c r="B1" s="1" t="s">
        <v>5</v>
      </c>
      <c r="C1" s="1" t="s">
        <v>6</v>
      </c>
      <c r="D1" s="1" t="s">
        <v>7</v>
      </c>
      <c r="E1" s="1" t="s">
        <v>13</v>
      </c>
      <c r="F1" s="1" t="s">
        <v>8</v>
      </c>
      <c r="G1" s="1" t="s">
        <v>9</v>
      </c>
    </row>
    <row r="2" spans="1:7" x14ac:dyDescent="0.3">
      <c r="A2" s="2">
        <v>1.49</v>
      </c>
      <c r="B2" t="s">
        <v>10</v>
      </c>
      <c r="C2" t="s">
        <v>11</v>
      </c>
      <c r="D2" t="s">
        <v>12</v>
      </c>
      <c r="E2" s="4" t="s">
        <v>14</v>
      </c>
      <c r="F2" t="s">
        <v>10</v>
      </c>
      <c r="G2">
        <v>5</v>
      </c>
    </row>
    <row r="3" spans="1:7" x14ac:dyDescent="0.3">
      <c r="A3" s="2">
        <v>2.64</v>
      </c>
      <c r="B3" t="s">
        <v>10</v>
      </c>
      <c r="C3" t="s">
        <v>17</v>
      </c>
      <c r="D3" t="s">
        <v>15</v>
      </c>
      <c r="E3" s="4" t="s">
        <v>16</v>
      </c>
      <c r="F3" t="s">
        <v>10</v>
      </c>
      <c r="G3">
        <v>0</v>
      </c>
    </row>
    <row r="4" spans="1:7" x14ac:dyDescent="0.3">
      <c r="A4" s="2">
        <v>8.99</v>
      </c>
      <c r="B4" t="s">
        <v>10</v>
      </c>
      <c r="C4" t="s">
        <v>18</v>
      </c>
      <c r="D4" t="s">
        <v>19</v>
      </c>
      <c r="E4" s="4" t="s">
        <v>20</v>
      </c>
      <c r="F4" t="s">
        <v>21</v>
      </c>
      <c r="G4">
        <v>0</v>
      </c>
    </row>
    <row r="5" spans="1:7" x14ac:dyDescent="0.3">
      <c r="A5" s="2">
        <v>0.63</v>
      </c>
      <c r="B5" t="s">
        <v>10</v>
      </c>
      <c r="C5" t="s">
        <v>22</v>
      </c>
      <c r="D5" t="s">
        <v>23</v>
      </c>
      <c r="E5" s="4" t="s">
        <v>24</v>
      </c>
      <c r="F5" t="s">
        <v>25</v>
      </c>
      <c r="G5">
        <v>0</v>
      </c>
    </row>
    <row r="6" spans="1:7" x14ac:dyDescent="0.3">
      <c r="A6" s="2">
        <v>0.56000000000000005</v>
      </c>
      <c r="B6" t="s">
        <v>10</v>
      </c>
      <c r="C6" t="s">
        <v>26</v>
      </c>
      <c r="D6" t="s">
        <v>27</v>
      </c>
      <c r="E6" s="4" t="s">
        <v>28</v>
      </c>
      <c r="F6" t="s">
        <v>29</v>
      </c>
      <c r="G6">
        <v>0</v>
      </c>
    </row>
    <row r="7" spans="1:7" x14ac:dyDescent="0.3">
      <c r="C7" t="s">
        <v>42</v>
      </c>
      <c r="D7" t="s">
        <v>31</v>
      </c>
      <c r="E7" s="4" t="s">
        <v>30</v>
      </c>
      <c r="G7">
        <v>0</v>
      </c>
    </row>
    <row r="8" spans="1:7" x14ac:dyDescent="0.3">
      <c r="C8" t="s">
        <v>41</v>
      </c>
      <c r="D8" t="s">
        <v>32</v>
      </c>
      <c r="E8" s="4" t="s">
        <v>33</v>
      </c>
      <c r="G8">
        <v>0</v>
      </c>
    </row>
    <row r="9" spans="1:7" x14ac:dyDescent="0.3">
      <c r="B9" t="s">
        <v>39</v>
      </c>
      <c r="C9" t="s">
        <v>43</v>
      </c>
      <c r="D9" t="s">
        <v>34</v>
      </c>
      <c r="E9" s="4" t="s">
        <v>35</v>
      </c>
      <c r="F9" t="s">
        <v>36</v>
      </c>
      <c r="G9">
        <v>0</v>
      </c>
    </row>
    <row r="10" spans="1:7" x14ac:dyDescent="0.3">
      <c r="C10" t="s">
        <v>40</v>
      </c>
      <c r="D10" t="s">
        <v>37</v>
      </c>
      <c r="E10" s="4" t="s">
        <v>38</v>
      </c>
      <c r="G10">
        <v>0</v>
      </c>
    </row>
    <row r="11" spans="1:7" x14ac:dyDescent="0.3">
      <c r="B11" t="s">
        <v>116</v>
      </c>
      <c r="C11" t="s">
        <v>102</v>
      </c>
      <c r="D11" t="s">
        <v>117</v>
      </c>
      <c r="E11" s="4" t="s">
        <v>118</v>
      </c>
      <c r="F11" t="s">
        <v>119</v>
      </c>
      <c r="G11">
        <v>0</v>
      </c>
    </row>
    <row r="12" spans="1:7" x14ac:dyDescent="0.3">
      <c r="C12" t="s">
        <v>44</v>
      </c>
      <c r="D12" t="s">
        <v>45</v>
      </c>
      <c r="E12" s="4" t="s">
        <v>46</v>
      </c>
      <c r="F12" t="s">
        <v>47</v>
      </c>
      <c r="G12">
        <v>0</v>
      </c>
    </row>
    <row r="13" spans="1:7" x14ac:dyDescent="0.3">
      <c r="B13" t="s">
        <v>48</v>
      </c>
      <c r="C13" t="s">
        <v>50</v>
      </c>
      <c r="D13" s="5" t="s">
        <v>51</v>
      </c>
      <c r="E13" s="4" t="s">
        <v>52</v>
      </c>
      <c r="F13" t="s">
        <v>49</v>
      </c>
      <c r="G13">
        <v>0</v>
      </c>
    </row>
    <row r="14" spans="1:7" x14ac:dyDescent="0.3">
      <c r="B14" t="s">
        <v>54</v>
      </c>
      <c r="C14" t="s">
        <v>55</v>
      </c>
      <c r="D14" t="s">
        <v>57</v>
      </c>
      <c r="E14" s="4" t="s">
        <v>53</v>
      </c>
      <c r="F14" t="s">
        <v>56</v>
      </c>
      <c r="G14">
        <v>0</v>
      </c>
    </row>
    <row r="15" spans="1:7" x14ac:dyDescent="0.3">
      <c r="C15" t="s">
        <v>60</v>
      </c>
      <c r="D15" t="s">
        <v>59</v>
      </c>
      <c r="E15" s="4" t="s">
        <v>58</v>
      </c>
      <c r="G15">
        <v>0</v>
      </c>
    </row>
    <row r="16" spans="1:7" x14ac:dyDescent="0.3">
      <c r="C16" t="s">
        <v>60</v>
      </c>
      <c r="D16" t="s">
        <v>61</v>
      </c>
      <c r="E16" s="4" t="s">
        <v>62</v>
      </c>
      <c r="G16">
        <v>0</v>
      </c>
    </row>
    <row r="17" spans="2:7" x14ac:dyDescent="0.3">
      <c r="C17" t="s">
        <v>63</v>
      </c>
      <c r="D17" s="6">
        <v>472192001</v>
      </c>
      <c r="E17" s="4" t="s">
        <v>64</v>
      </c>
      <c r="G17">
        <v>0</v>
      </c>
    </row>
    <row r="18" spans="2:7" x14ac:dyDescent="0.3">
      <c r="C18" t="s">
        <v>65</v>
      </c>
      <c r="D18" t="s">
        <v>66</v>
      </c>
      <c r="E18" s="7" t="s">
        <v>67</v>
      </c>
      <c r="F18" t="s">
        <v>72</v>
      </c>
      <c r="G18">
        <v>0</v>
      </c>
    </row>
    <row r="19" spans="2:7" x14ac:dyDescent="0.3">
      <c r="B19" t="s">
        <v>71</v>
      </c>
      <c r="C19" t="s">
        <v>70</v>
      </c>
      <c r="D19" t="s">
        <v>68</v>
      </c>
      <c r="E19" s="4" t="s">
        <v>69</v>
      </c>
    </row>
    <row r="20" spans="2:7" x14ac:dyDescent="0.3">
      <c r="C20" t="s">
        <v>74</v>
      </c>
      <c r="D20" t="s">
        <v>73</v>
      </c>
      <c r="E20" s="4" t="s">
        <v>75</v>
      </c>
    </row>
    <row r="21" spans="2:7" x14ac:dyDescent="0.3">
      <c r="B21" t="s">
        <v>78</v>
      </c>
      <c r="C21" t="s">
        <v>77</v>
      </c>
      <c r="D21" t="s">
        <v>76</v>
      </c>
      <c r="E21" s="4" t="s">
        <v>80</v>
      </c>
      <c r="F21" t="s">
        <v>79</v>
      </c>
    </row>
    <row r="22" spans="2:7" x14ac:dyDescent="0.3">
      <c r="B22" t="s">
        <v>85</v>
      </c>
      <c r="C22" t="s">
        <v>82</v>
      </c>
      <c r="D22" t="s">
        <v>81</v>
      </c>
      <c r="E22" s="4" t="s">
        <v>83</v>
      </c>
      <c r="F22" t="s">
        <v>84</v>
      </c>
    </row>
    <row r="23" spans="2:7" x14ac:dyDescent="0.3">
      <c r="B23" t="s">
        <v>89</v>
      </c>
      <c r="C23" t="s">
        <v>82</v>
      </c>
      <c r="D23" t="s">
        <v>86</v>
      </c>
      <c r="E23" s="4" t="s">
        <v>87</v>
      </c>
      <c r="F23" t="s">
        <v>88</v>
      </c>
    </row>
    <row r="24" spans="2:7" x14ac:dyDescent="0.3">
      <c r="B24" t="s">
        <v>92</v>
      </c>
      <c r="C24" t="s">
        <v>91</v>
      </c>
      <c r="D24" t="s">
        <v>90</v>
      </c>
      <c r="E24" s="4" t="s">
        <v>93</v>
      </c>
      <c r="F24" t="s">
        <v>94</v>
      </c>
    </row>
    <row r="25" spans="2:7" x14ac:dyDescent="0.3">
      <c r="B25" t="s">
        <v>96</v>
      </c>
      <c r="C25" t="s">
        <v>95</v>
      </c>
      <c r="D25" t="s">
        <v>97</v>
      </c>
      <c r="E25" s="4" t="s">
        <v>98</v>
      </c>
      <c r="F25" t="s">
        <v>99</v>
      </c>
    </row>
    <row r="26" spans="2:7" x14ac:dyDescent="0.3">
      <c r="B26" t="s">
        <v>104</v>
      </c>
      <c r="C26" t="s">
        <v>102</v>
      </c>
      <c r="D26" t="s">
        <v>100</v>
      </c>
      <c r="E26" s="4" t="s">
        <v>101</v>
      </c>
      <c r="F26" t="s">
        <v>103</v>
      </c>
    </row>
    <row r="27" spans="2:7" x14ac:dyDescent="0.3">
      <c r="B27" t="s">
        <v>108</v>
      </c>
      <c r="C27" t="s">
        <v>95</v>
      </c>
      <c r="D27" t="s">
        <v>105</v>
      </c>
      <c r="E27" s="4" t="s">
        <v>106</v>
      </c>
      <c r="F27" t="s">
        <v>107</v>
      </c>
    </row>
    <row r="28" spans="2:7" x14ac:dyDescent="0.3">
      <c r="C28" t="s">
        <v>109</v>
      </c>
      <c r="D28" t="s">
        <v>110</v>
      </c>
      <c r="E28" s="4" t="s">
        <v>111</v>
      </c>
    </row>
    <row r="29" spans="2:7" x14ac:dyDescent="0.3">
      <c r="C29" t="s">
        <v>112</v>
      </c>
      <c r="D29" t="s">
        <v>113</v>
      </c>
      <c r="E29" s="4" t="s">
        <v>114</v>
      </c>
      <c r="F29" t="s">
        <v>115</v>
      </c>
    </row>
  </sheetData>
  <hyperlinks>
    <hyperlink ref="E2" r:id="rId1" xr:uid="{CDB49ECA-C21D-46B4-AD4C-9CFA5F24E310}"/>
    <hyperlink ref="E3" r:id="rId2" xr:uid="{4F6CD2C7-930A-498D-A5DE-5F5AEFDCFA6C}"/>
    <hyperlink ref="E4" r:id="rId3" xr:uid="{0326EEF9-0E8F-4FDF-AC76-8A9A7FBD9175}"/>
    <hyperlink ref="E5" r:id="rId4" xr:uid="{10590A86-3BEE-426B-95AF-7FE47F67C388}"/>
    <hyperlink ref="E6" r:id="rId5" xr:uid="{9ECC0264-6D3B-48B8-B8FD-D96504D7B557}"/>
    <hyperlink ref="E7" r:id="rId6" xr:uid="{4F3C154E-38A0-47DE-9907-16FEE3EDBA36}"/>
    <hyperlink ref="E8" r:id="rId7" xr:uid="{C4DE8A53-EFE9-42F8-97E0-B10037F76C87}"/>
    <hyperlink ref="E9" r:id="rId8" xr:uid="{FBE9007A-3D74-4D71-B72B-FEFEB2F54938}"/>
    <hyperlink ref="E10" r:id="rId9" xr:uid="{2F260A98-F0C0-4C87-B420-E935D1BF74C9}"/>
    <hyperlink ref="E12" r:id="rId10" xr:uid="{AD6BDB18-6E61-404C-93EE-3658DE517726}"/>
    <hyperlink ref="E13" r:id="rId11" xr:uid="{05938D76-33C4-40D3-A818-318CBAF90E98}"/>
    <hyperlink ref="E14" r:id="rId12" xr:uid="{D9E63161-97DD-4287-87DB-0BF52C0E110F}"/>
    <hyperlink ref="E15" r:id="rId13" xr:uid="{2154983C-A79C-4283-A4DB-A6EA64C5AF28}"/>
    <hyperlink ref="E16" r:id="rId14" xr:uid="{1DFD5CDA-E671-4500-B54F-395047C17B81}"/>
    <hyperlink ref="E17" r:id="rId15" xr:uid="{9E916723-998B-40A8-9620-A8417FBFFDCE}"/>
    <hyperlink ref="E18" r:id="rId16" xr:uid="{EE582D15-E719-4B7B-8A14-1C20B55428D7}"/>
    <hyperlink ref="E19" r:id="rId17" xr:uid="{35D2A359-311B-4DCA-A8ED-1BAD6C93A445}"/>
    <hyperlink ref="E20" r:id="rId18" xr:uid="{5A052CD4-52B3-463B-9548-597E56D61279}"/>
    <hyperlink ref="E21" r:id="rId19" xr:uid="{3C543ADC-B03F-44FC-8AA4-1131914E456C}"/>
    <hyperlink ref="E22" r:id="rId20" xr:uid="{4B27FEBD-F56A-4DE2-93D3-D21AD93C0ED1}"/>
    <hyperlink ref="E23" r:id="rId21" xr:uid="{A340E683-6AB8-483B-B46B-8BEAD13C095C}"/>
    <hyperlink ref="E24" r:id="rId22" xr:uid="{401FCAEF-24A7-4623-AFFB-940D4355E7CA}"/>
    <hyperlink ref="E25" r:id="rId23" xr:uid="{6464D93A-1C1C-44E9-AF7A-915BA2D2F9C2}"/>
    <hyperlink ref="E26" r:id="rId24" xr:uid="{05AF2FFD-7460-40EC-9155-DDD610467CF9}"/>
    <hyperlink ref="E27" r:id="rId25" xr:uid="{202937FB-4955-45D0-9B2B-1A6873049C01}"/>
    <hyperlink ref="E28" r:id="rId26" xr:uid="{96DB460B-8B7C-48F5-AC86-88AC19387762}"/>
    <hyperlink ref="E29" r:id="rId27" xr:uid="{DDB94FEF-F0D9-412D-9A1B-FC1D242FFFB0}"/>
    <hyperlink ref="E11" r:id="rId28" xr:uid="{DD1ECEBC-2C84-44D7-9188-C788D09BF1E1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2020-08-09T16:25:20Z</dcterms:created>
  <dcterms:modified xsi:type="dcterms:W3CDTF">2020-08-20T05:35:47Z</dcterms:modified>
</cp:coreProperties>
</file>