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 - HDD\Projects\FusIon-Pack\REV 0-2 PCB\FlatPack 0-2\"/>
    </mc:Choice>
  </mc:AlternateContent>
  <bookViews>
    <workbookView xWindow="0" yWindow="0" windowWidth="20400" windowHeight="8340"/>
  </bookViews>
  <sheets>
    <sheet name="Complete BOM" sheetId="6" r:id="rId1"/>
    <sheet name="AFE SubBoard 0-2" sheetId="1" r:id="rId2"/>
    <sheet name="Button-Interface SubBoard 0-2" sheetId="3" r:id="rId3"/>
    <sheet name="Regulator SubBoard 0-2" sheetId="2" r:id="rId4"/>
    <sheet name="Charger SubBoard 0-2" sheetId="4" r:id="rId5"/>
    <sheet name="Power Stage SubBoard 0-2" sheetId="5" r:id="rId6"/>
  </sheets>
  <definedNames>
    <definedName name="_xlnm._FilterDatabase" localSheetId="2" hidden="1">'Button-Interface SubBoard 0-2'!$A$1:$J$21</definedName>
  </definedNames>
  <calcPr calcId="162913"/>
</workbook>
</file>

<file path=xl/calcChain.xml><?xml version="1.0" encoding="utf-8"?>
<calcChain xmlns="http://schemas.openxmlformats.org/spreadsheetml/2006/main">
  <c r="B37" i="6" l="1"/>
  <c r="D37" i="6" s="1"/>
  <c r="B34" i="6"/>
  <c r="D34" i="6" s="1"/>
  <c r="B33" i="6"/>
  <c r="B31" i="6"/>
  <c r="D31" i="6" s="1"/>
  <c r="B16" i="6"/>
  <c r="D16" i="6" s="1"/>
  <c r="B22" i="6"/>
  <c r="D22" i="6" s="1"/>
  <c r="D47" i="6"/>
  <c r="D44" i="6"/>
  <c r="D39" i="6"/>
  <c r="D32" i="6"/>
  <c r="D13" i="6"/>
  <c r="D9" i="6"/>
  <c r="D27" i="6"/>
  <c r="D42" i="6"/>
  <c r="D46" i="6"/>
  <c r="D41" i="6"/>
  <c r="D49" i="6"/>
  <c r="D29" i="6"/>
  <c r="D19" i="6"/>
  <c r="D23" i="6"/>
  <c r="D25" i="6"/>
  <c r="D20" i="6"/>
  <c r="D24" i="6"/>
  <c r="D6" i="6"/>
  <c r="D7" i="6"/>
  <c r="D2" i="6"/>
  <c r="D50" i="6"/>
  <c r="D35" i="6"/>
  <c r="D21" i="6"/>
  <c r="D45" i="6"/>
  <c r="D4" i="6"/>
  <c r="D43" i="6"/>
  <c r="D26" i="6"/>
  <c r="D36" i="6"/>
  <c r="D30" i="6"/>
  <c r="D12" i="6"/>
  <c r="D11" i="6"/>
  <c r="D48" i="6"/>
  <c r="D38" i="6"/>
  <c r="D33" i="6"/>
  <c r="D18" i="6"/>
  <c r="D14" i="6"/>
  <c r="D40" i="6"/>
  <c r="D3" i="6"/>
  <c r="D8" i="6"/>
  <c r="D10" i="6"/>
  <c r="D28" i="6"/>
  <c r="D17" i="6"/>
  <c r="D15" i="6"/>
  <c r="D5" i="6"/>
  <c r="E28" i="5"/>
  <c r="E26" i="4" l="1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" i="5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" i="4"/>
  <c r="E23" i="3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19" i="2" l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E24" i="1" l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4" i="1"/>
</calcChain>
</file>

<file path=xl/sharedStrings.xml><?xml version="1.0" encoding="utf-8"?>
<sst xmlns="http://schemas.openxmlformats.org/spreadsheetml/2006/main" count="1082" uniqueCount="299">
  <si>
    <t>Value</t>
  </si>
  <si>
    <t xml:space="preserve">C1, C2, C3, C4, C12, C5, C6, C7, C8, C9, C11, C10, </t>
  </si>
  <si>
    <t>100n</t>
  </si>
  <si>
    <t xml:space="preserve">C17, C16, C14, C13, </t>
  </si>
  <si>
    <t>1u</t>
  </si>
  <si>
    <t xml:space="preserve">C18, </t>
  </si>
  <si>
    <t>4u7</t>
  </si>
  <si>
    <t xml:space="preserve">C19, C20, C15, </t>
  </si>
  <si>
    <t>10n</t>
  </si>
  <si>
    <t xml:space="preserve">C21, C22, </t>
  </si>
  <si>
    <t>10u</t>
  </si>
  <si>
    <t xml:space="preserve">D1, D2, D3, D4, D5, D6, D7, D8, D9, D10, </t>
  </si>
  <si>
    <t>RED</t>
  </si>
  <si>
    <t xml:space="preserve">D11, D12, D13, D14, D15, D16, D17, D18, D19, D20, D24, </t>
  </si>
  <si>
    <t>5.1V</t>
  </si>
  <si>
    <t xml:space="preserve">D22, D23, D21, D25, </t>
  </si>
  <si>
    <t>BAS16HT3G</t>
  </si>
  <si>
    <t xml:space="preserve">J1, </t>
  </si>
  <si>
    <t>Conn_01x11</t>
  </si>
  <si>
    <t xml:space="preserve">J3, </t>
  </si>
  <si>
    <t>Conn_01x06</t>
  </si>
  <si>
    <t xml:space="preserve">J4, J2, </t>
  </si>
  <si>
    <t>Conn_01x04</t>
  </si>
  <si>
    <t xml:space="preserve">Q1, Q2, Q3, Q4, Q5, Q6, Q7, Q8, Q9, Q10, Q11, Q12, </t>
  </si>
  <si>
    <t>RUC002N05HZGT116</t>
  </si>
  <si>
    <t xml:space="preserve">R1, R2, R3, R4, R5, R6, R7, R8, R9, R10, </t>
  </si>
  <si>
    <t>390R</t>
  </si>
  <si>
    <t xml:space="preserve">R11, R12, R13, R14, R15, R16, R17, R18, R19, R20, </t>
  </si>
  <si>
    <t>36R</t>
  </si>
  <si>
    <t xml:space="preserve">R22, R24, R26, R28, R30, R32, R36, R38, R40, R42, R44, R21, R33, R34, R46, </t>
  </si>
  <si>
    <t>1K</t>
  </si>
  <si>
    <t xml:space="preserve">R23, R25, R27, R29, R31, R35, R37, R39, R41, R43, R52, R48, R47, </t>
  </si>
  <si>
    <t>10K</t>
  </si>
  <si>
    <t xml:space="preserve">R49, R50, R45, R51, </t>
  </si>
  <si>
    <t>240K</t>
  </si>
  <si>
    <t xml:space="preserve">SW1, </t>
  </si>
  <si>
    <t>SW_Push</t>
  </si>
  <si>
    <t>BQ76930</t>
  </si>
  <si>
    <t>U1</t>
  </si>
  <si>
    <t>Quantity</t>
  </si>
  <si>
    <t>Reference Number</t>
  </si>
  <si>
    <t>Price @Break</t>
  </si>
  <si>
    <t>Total Price</t>
  </si>
  <si>
    <t>Manufacturer</t>
  </si>
  <si>
    <t>Package</t>
  </si>
  <si>
    <t>Part Number</t>
  </si>
  <si>
    <t>Supplier and Ref</t>
  </si>
  <si>
    <t>Notes for Substitution</t>
  </si>
  <si>
    <t>0603</t>
  </si>
  <si>
    <t>0805</t>
  </si>
  <si>
    <t>1206</t>
  </si>
  <si>
    <t>SOD-323</t>
  </si>
  <si>
    <t>0.1" Header</t>
  </si>
  <si>
    <t>JST-XH</t>
  </si>
  <si>
    <t>SOT-23-5</t>
  </si>
  <si>
    <t>2010</t>
  </si>
  <si>
    <t>TSSOP-30</t>
  </si>
  <si>
    <t>&gt;=75V, X7R+ Rating preferrable (X5R probably would work)</t>
  </si>
  <si>
    <t>&gt;50V, X7R+ Rating preferrable (X5R probably would work)</t>
  </si>
  <si>
    <t>&gt;=10V abs min, X7R+ Rating preferrable (X5R probably would work)</t>
  </si>
  <si>
    <t>35V absolute minimum, &gt;=50V preferrable; X7R+ Rating preferrable (X5R possible?)</t>
  </si>
  <si>
    <t>Vf ~2V</t>
  </si>
  <si>
    <t>&lt;Vgs of balance FETS (4.2-6.2V); 300mW</t>
  </si>
  <si>
    <t>&gt;=75V reverse, 100mA If</t>
  </si>
  <si>
    <t>Any reasonable battery balance connector (must handle balance current)</t>
  </si>
  <si>
    <t>SW_SPST_PTS641</t>
  </si>
  <si>
    <t>&gt;=50Vds min, defined Rds_on at 1.5V gate drive, 120mA Id with Ta = 45C</t>
  </si>
  <si>
    <t>Any variant without CRC I2C communication and 3.3V regout</t>
  </si>
  <si>
    <t>1% tolerance or better</t>
  </si>
  <si>
    <t>5% tolerance-ish, &gt;0.6W</t>
  </si>
  <si>
    <t>Some generic pushbutton switch</t>
  </si>
  <si>
    <t>On Semiconductor</t>
  </si>
  <si>
    <t>100V 200mA</t>
  </si>
  <si>
    <t>Stackpole Electronics</t>
  </si>
  <si>
    <t>DigiKey</t>
  </si>
  <si>
    <t>Rohm Semiconductor</t>
  </si>
  <si>
    <t>-</t>
  </si>
  <si>
    <t>Texas Instruments</t>
  </si>
  <si>
    <t>BQ7693006DBTR</t>
  </si>
  <si>
    <t>C&amp;K</t>
  </si>
  <si>
    <t>PTS641SP25SMTR2LFS</t>
  </si>
  <si>
    <t>Yageo</t>
  </si>
  <si>
    <t>RC0603FR-07390RL</t>
  </si>
  <si>
    <t>RC0603FR-071KL</t>
  </si>
  <si>
    <t>RC0603FR-07240KL</t>
  </si>
  <si>
    <t>NA</t>
  </si>
  <si>
    <t>Generic</t>
  </si>
  <si>
    <t>RC0603FR-0710KL</t>
  </si>
  <si>
    <t>RMCF2010JT36R0</t>
  </si>
  <si>
    <t>B11B-XH-A(LF)(SN)</t>
  </si>
  <si>
    <t>JST Sales America</t>
  </si>
  <si>
    <t>Wurth Electronics</t>
  </si>
  <si>
    <t>150060RS75000</t>
  </si>
  <si>
    <t>CL10B104KB8NNNC</t>
  </si>
  <si>
    <t>Samsung Electro-Mechanics</t>
  </si>
  <si>
    <t>C2012X7S2A105M125AE</t>
  </si>
  <si>
    <t>TDK Corporation</t>
  </si>
  <si>
    <t>GRM21BR71C475KE51L</t>
  </si>
  <si>
    <t xml:space="preserve">MuRata Electronics </t>
  </si>
  <si>
    <t>CL10B103KC8NNNC</t>
  </si>
  <si>
    <t>CL31A106MBHNNNE</t>
  </si>
  <si>
    <t>AFE SubBoard Bill of Materials</t>
  </si>
  <si>
    <t>MM3Z5V1ST1G</t>
  </si>
  <si>
    <r>
      <t xml:space="preserve">Note that are calculated based on a "reasonable" amount of extras, i.e. if the BOM calls for 18 caps, I'll use the 25-of price break; price of the extras are </t>
    </r>
    <r>
      <rPr>
        <b/>
        <sz val="11"/>
        <color theme="1"/>
        <rFont val="Calibri"/>
        <family val="2"/>
        <scheme val="minor"/>
      </rPr>
      <t>not included in the total BOM cost</t>
    </r>
  </si>
  <si>
    <t>TOTAL COST</t>
  </si>
  <si>
    <t xml:space="preserve">C2, C1, </t>
  </si>
  <si>
    <t xml:space="preserve">C3, C6, C8, </t>
  </si>
  <si>
    <t xml:space="preserve">C4, C5, C7, </t>
  </si>
  <si>
    <t xml:space="preserve">D1, </t>
  </si>
  <si>
    <t>80V</t>
  </si>
  <si>
    <t xml:space="preserve">D3, D2, </t>
  </si>
  <si>
    <t xml:space="preserve">D4, </t>
  </si>
  <si>
    <t xml:space="preserve">J2, </t>
  </si>
  <si>
    <t xml:space="preserve">L1, </t>
  </si>
  <si>
    <t>47uH</t>
  </si>
  <si>
    <t xml:space="preserve">R2, R5, </t>
  </si>
  <si>
    <t xml:space="preserve">R3, </t>
  </si>
  <si>
    <t>33K</t>
  </si>
  <si>
    <t xml:space="preserve">R6, </t>
  </si>
  <si>
    <t xml:space="preserve">R7, </t>
  </si>
  <si>
    <t>100R</t>
  </si>
  <si>
    <t xml:space="preserve">U1, </t>
  </si>
  <si>
    <t>LMR16006</t>
  </si>
  <si>
    <t xml:space="preserve">U2, </t>
  </si>
  <si>
    <t>SOD-123</t>
  </si>
  <si>
    <t>Nonstandard</t>
  </si>
  <si>
    <t>SOT-23-6</t>
  </si>
  <si>
    <t>TO-252-2</t>
  </si>
  <si>
    <t>LD-1117</t>
  </si>
  <si>
    <t>R1, R4</t>
  </si>
  <si>
    <t>Taiyo Yuden</t>
  </si>
  <si>
    <t>NR4018T470M</t>
  </si>
  <si>
    <t>MBR0580-TP</t>
  </si>
  <si>
    <t>MicroCommercial Devices</t>
  </si>
  <si>
    <t>RC0603FR-0733KL</t>
  </si>
  <si>
    <t>RC0603FR-07100RL</t>
  </si>
  <si>
    <t>Diodes Inc.</t>
  </si>
  <si>
    <t>ZLDO1117K33TC</t>
  </si>
  <si>
    <t>Total Cost</t>
  </si>
  <si>
    <t>Pretty much anything; just for regulator protection *Note this won't fit the footprint on the board</t>
  </si>
  <si>
    <t>Any sort of 0.1" header for prototyping</t>
  </si>
  <si>
    <t>Any sort of 47uH inductor with &gt;500mA current rating (check calculator for confirmation)</t>
  </si>
  <si>
    <t>LMR16006XDDCR</t>
  </si>
  <si>
    <t>Any X variant; Y variant may be used, but component values would need to be recalculated</t>
  </si>
  <si>
    <t>Any regulator that has &lt;1.7V dropout and is stable with low-value ceramic caps</t>
  </si>
  <si>
    <t>&gt;50V reverse, forward current should be &gt;500mA</t>
  </si>
  <si>
    <t xml:space="preserve">C2, C1, C3, C6, </t>
  </si>
  <si>
    <t xml:space="preserve">C4, C7, C5, </t>
  </si>
  <si>
    <t>PACDN042</t>
  </si>
  <si>
    <t xml:space="preserve">D2, </t>
  </si>
  <si>
    <t xml:space="preserve">D3, </t>
  </si>
  <si>
    <t>SESDONCAN1LT1G</t>
  </si>
  <si>
    <t xml:space="preserve">D5, D4, </t>
  </si>
  <si>
    <t>Conn_01x05</t>
  </si>
  <si>
    <t xml:space="preserve">J4, J9, </t>
  </si>
  <si>
    <t xml:space="preserve">J5, J6, J1, </t>
  </si>
  <si>
    <t>Conn_01x03</t>
  </si>
  <si>
    <t xml:space="preserve">J7, </t>
  </si>
  <si>
    <t>AVR-ISP-6</t>
  </si>
  <si>
    <t xml:space="preserve">J8, J2, </t>
  </si>
  <si>
    <t>Conn_01x02</t>
  </si>
  <si>
    <t xml:space="preserve">R2, </t>
  </si>
  <si>
    <t xml:space="preserve">R5, R6, R1, R12, </t>
  </si>
  <si>
    <t xml:space="preserve">R8, R10, R4, R3, </t>
  </si>
  <si>
    <t xml:space="preserve">R9, </t>
  </si>
  <si>
    <t xml:space="preserve">R11, </t>
  </si>
  <si>
    <t>W25Q16JVSSIQ</t>
  </si>
  <si>
    <t>ATA6561</t>
  </si>
  <si>
    <t xml:space="preserve">U3, </t>
  </si>
  <si>
    <t>SOT-23-3</t>
  </si>
  <si>
    <t>SOIC-8_W</t>
  </si>
  <si>
    <t>SOIC-8</t>
  </si>
  <si>
    <t>SOIC-14</t>
  </si>
  <si>
    <t>RC0603FR-0736RL</t>
  </si>
  <si>
    <t>Winbond Electronics</t>
  </si>
  <si>
    <t>16MBit, Same pinout, Same functionality, ~8MHz SPI Capable</t>
  </si>
  <si>
    <t>Microchip Technology</t>
  </si>
  <si>
    <t>ATA6561-GAQW-N</t>
  </si>
  <si>
    <t>Same pinout, same functionality (e.g. TCAN1042VDRQ1)</t>
  </si>
  <si>
    <t>ATtiny24</t>
  </si>
  <si>
    <t>ATTiny24A-SSU</t>
  </si>
  <si>
    <t>Any part from the ATTinyX4 series with the same package</t>
  </si>
  <si>
    <t>PACDN042Y3R</t>
  </si>
  <si>
    <t>Any sort of dual diode package that clamps a little bit higher than 5V</t>
  </si>
  <si>
    <t>Any Bidirectional CAN ESD supressor that can protect the CAN transceiver</t>
  </si>
  <si>
    <t xml:space="preserve">C3, </t>
  </si>
  <si>
    <t xml:space="preserve">C4, C2, C1, </t>
  </si>
  <si>
    <t xml:space="preserve">C6, </t>
  </si>
  <si>
    <t xml:space="preserve">C7, </t>
  </si>
  <si>
    <t>47u</t>
  </si>
  <si>
    <t xml:space="preserve">C8, C5, </t>
  </si>
  <si>
    <t xml:space="preserve">C9, C10, C11, </t>
  </si>
  <si>
    <t xml:space="preserve">D1, D3, </t>
  </si>
  <si>
    <t>12V</t>
  </si>
  <si>
    <t>5A &gt;50V</t>
  </si>
  <si>
    <t xml:space="preserve">J2, J4, J1, J5, </t>
  </si>
  <si>
    <t>22uH</t>
  </si>
  <si>
    <t xml:space="preserve">Q1, Q4, </t>
  </si>
  <si>
    <t xml:space="preserve">Q2, Q5, </t>
  </si>
  <si>
    <t>SQJ479EP</t>
  </si>
  <si>
    <t xml:space="preserve">Q3, </t>
  </si>
  <si>
    <t>TK7S10N1Z</t>
  </si>
  <si>
    <t xml:space="preserve">R2, R19, </t>
  </si>
  <si>
    <t xml:space="preserve">R6, R4, </t>
  </si>
  <si>
    <t>200R 1W</t>
  </si>
  <si>
    <t xml:space="preserve">R9, R12, </t>
  </si>
  <si>
    <t>20mR 3/4W</t>
  </si>
  <si>
    <t xml:space="preserve">R15, R14, R11, R10, R3, R21, </t>
  </si>
  <si>
    <t xml:space="preserve">R16, R17, R13, </t>
  </si>
  <si>
    <t xml:space="preserve">R18, R5, R8, R1, R20, </t>
  </si>
  <si>
    <t>INA180B</t>
  </si>
  <si>
    <t>LTC3783</t>
  </si>
  <si>
    <t>CP_Radial_D10.0mm_P5.00mm</t>
  </si>
  <si>
    <t>SMA</t>
  </si>
  <si>
    <t>Vishay_PowerPAK_1212-8_Single</t>
  </si>
  <si>
    <t>TO252-2</t>
  </si>
  <si>
    <t>2512</t>
  </si>
  <si>
    <t>TSSOP-16-EP</t>
  </si>
  <si>
    <t>10-15V (less than Vgs_max of FETs), 365mW or better power rating</t>
  </si>
  <si>
    <t>Nexperia</t>
  </si>
  <si>
    <t>PDZ12BGWJ</t>
  </si>
  <si>
    <t>&gt;=0.75W, 1%, &lt;75ppm/C temp co ideally</t>
  </si>
  <si>
    <t>Toshiba Semiconductor</t>
  </si>
  <si>
    <t>TK7S10N1Z,LQ</t>
  </si>
  <si>
    <t xml:space="preserve">Switch FET, Low Qg, &gt;=60Vds, run through calculator to make sure </t>
  </si>
  <si>
    <t>Vishay Siliconix</t>
  </si>
  <si>
    <t>SQJ479EP-T1_GE3</t>
  </si>
  <si>
    <t>&gt;=60Vds min, &lt;50mOhm RdsOn</t>
  </si>
  <si>
    <t>Sumida</t>
  </si>
  <si>
    <t>104CDMCCDS-220MC</t>
  </si>
  <si>
    <t>22uH,  &gt;=5A saturation and operating current rating</t>
  </si>
  <si>
    <t>Nichicon</t>
  </si>
  <si>
    <t>PLV1J470MDL1</t>
  </si>
  <si>
    <t>40uF+, 63V+, 2.125A+ Ripple Rating, &lt;= 73mOhm ESR</t>
  </si>
  <si>
    <t>Vishay Semiconductor</t>
  </si>
  <si>
    <t>VSSAF510-M3/H</t>
  </si>
  <si>
    <t>5A If, 50V Vr, Shottky, Low Vf Preferrable</t>
  </si>
  <si>
    <t>&gt;=1W</t>
  </si>
  <si>
    <t>RMCF2512JT200R</t>
  </si>
  <si>
    <t>PE2512FKE7W0R02L</t>
  </si>
  <si>
    <t>INA180A1IDBVT</t>
  </si>
  <si>
    <t>Same pinout, 20-25V/V, 20V+ input</t>
  </si>
  <si>
    <t>Linear Technology</t>
  </si>
  <si>
    <t>LTC3783EFE#PBF</t>
  </si>
  <si>
    <t xml:space="preserve">C3, C1, C16, C17, C11, C12, C9, C10, C14, C15, C2, </t>
  </si>
  <si>
    <t xml:space="preserve">C4, C13, </t>
  </si>
  <si>
    <t xml:space="preserve">C5, C6, C8, </t>
  </si>
  <si>
    <t xml:space="preserve">D3, D2, D1, </t>
  </si>
  <si>
    <t>58V TVS</t>
  </si>
  <si>
    <t xml:space="preserve">D5, </t>
  </si>
  <si>
    <t xml:space="preserve">F1, </t>
  </si>
  <si>
    <t>40A</t>
  </si>
  <si>
    <t xml:space="preserve">FB5, FB4, FB3, FB2, FB1, </t>
  </si>
  <si>
    <t>600R</t>
  </si>
  <si>
    <t xml:space="preserve">J2, J1, J5, J6, </t>
  </si>
  <si>
    <t xml:space="preserve">J4, </t>
  </si>
  <si>
    <t>Conn_01x07</t>
  </si>
  <si>
    <t xml:space="preserve">Q1, </t>
  </si>
  <si>
    <t xml:space="preserve">Q2, </t>
  </si>
  <si>
    <t xml:space="preserve">Q4, Q3, Q5, </t>
  </si>
  <si>
    <t xml:space="preserve">Q6, </t>
  </si>
  <si>
    <t>1mR</t>
  </si>
  <si>
    <t xml:space="preserve">R7, R11, </t>
  </si>
  <si>
    <t xml:space="preserve">R8, R20, </t>
  </si>
  <si>
    <t xml:space="preserve">R12, R10, R6, R18, R4, R2, R1, R19, </t>
  </si>
  <si>
    <t xml:space="preserve">R13, R9, R5, </t>
  </si>
  <si>
    <t>10M</t>
  </si>
  <si>
    <t xml:space="preserve">R14, R15, R16, R17, </t>
  </si>
  <si>
    <t>MCP3425A0T-ECH</t>
  </si>
  <si>
    <t>MCP6C02_xxx</t>
  </si>
  <si>
    <t>BQ76200</t>
  </si>
  <si>
    <t>SMC</t>
  </si>
  <si>
    <t>Fuse_1025HCxx-RTR</t>
  </si>
  <si>
    <t>SOT-23</t>
  </si>
  <si>
    <t>TSSOP-16</t>
  </si>
  <si>
    <t>SMC Diode Solutions</t>
  </si>
  <si>
    <t>3.0SMI58ATR</t>
  </si>
  <si>
    <t>So I'm not 100% sure, Vr 55~60V, &gt;=1.8kW Peak Power Pulse (look at TI application circuit for BQ76930 for an idea)</t>
  </si>
  <si>
    <t>BQ76200PWR</t>
  </si>
  <si>
    <t>Littelfuse</t>
  </si>
  <si>
    <t>0456040.DR</t>
  </si>
  <si>
    <t>Something like this</t>
  </si>
  <si>
    <t>Some sort of 12+ Bit I2C Differential ADC; PGA is nice</t>
  </si>
  <si>
    <t>MCP6C02T-050E/CHY</t>
  </si>
  <si>
    <t>Any part in the family *should* work</t>
  </si>
  <si>
    <t>FDD86367</t>
  </si>
  <si>
    <t>FDD86367-F085</t>
  </si>
  <si>
    <t>&gt;=60Vds min, &lt;~6mOhom or better RdsOn</t>
  </si>
  <si>
    <t>Riedon</t>
  </si>
  <si>
    <t>CSR2512C0R001F</t>
  </si>
  <si>
    <t xml:space="preserve">&gt;2W, 3W preferrable at least, 75ppm/C or better </t>
  </si>
  <si>
    <t>RC0603FR-0710ML</t>
  </si>
  <si>
    <t>5% tolerance or better</t>
  </si>
  <si>
    <t>100mA DC capable; approximately 600 Ohm @100MHz (not super critical)</t>
  </si>
  <si>
    <t>Conn_01x40</t>
  </si>
  <si>
    <t>Ordered</t>
  </si>
  <si>
    <t>Sampled</t>
  </si>
  <si>
    <t>On Hand</t>
  </si>
  <si>
    <t>BQ7693002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</si>
</sst>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right" wrapText="1"/>
    </xf>
    <xf numFmtId="49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9" fontId="0" fillId="0" borderId="0" xfId="0" applyNumberFormat="1"/>
    <xf numFmtId="0" fontId="18" fillId="0" borderId="0" xfId="43"/>
    <xf numFmtId="44" fontId="16" fillId="0" borderId="0" xfId="1" applyFont="1" applyAlignment="1">
      <alignment horizontal="center"/>
    </xf>
    <xf numFmtId="44" fontId="0" fillId="0" borderId="0" xfId="1" applyFont="1"/>
    <xf numFmtId="44" fontId="0" fillId="0" borderId="0" xfId="0" applyNumberFormat="1"/>
    <xf numFmtId="49" fontId="16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49" fontId="16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Fill="1" applyBorder="1" applyAlignment="1">
      <alignment horizontal="left"/>
    </xf>
    <xf numFmtId="49" fontId="0" fillId="0" borderId="0" xfId="0" applyNumberFormat="1"/>
    <xf numFmtId="49" fontId="16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44" fontId="0" fillId="0" borderId="0" xfId="1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Alignment="1"/>
    <xf numFmtId="0" fontId="18" fillId="33" borderId="0" xfId="43" applyFill="1"/>
    <xf numFmtId="0" fontId="18" fillId="2" borderId="0" xfId="43" applyFill="1"/>
    <xf numFmtId="49" fontId="0" fillId="34" borderId="0" xfId="0" applyNumberFormat="1" applyFill="1" applyAlignment="1">
      <alignment horizontal="right"/>
    </xf>
    <xf numFmtId="0" fontId="0" fillId="34" borderId="0" xfId="0" applyFill="1"/>
    <xf numFmtId="44" fontId="0" fillId="34" borderId="0" xfId="1" applyFont="1" applyFill="1"/>
    <xf numFmtId="0" fontId="0" fillId="34" borderId="0" xfId="0" applyFill="1" applyAlignment="1">
      <alignment horizontal="right"/>
    </xf>
    <xf numFmtId="0" fontId="18" fillId="34" borderId="0" xfId="43" applyFill="1"/>
    <xf numFmtId="0" fontId="0" fillId="34" borderId="0" xfId="0" applyFill="1" applyAlignment="1">
      <alignment horizontal="left"/>
    </xf>
    <xf numFmtId="49" fontId="0" fillId="34" borderId="0" xfId="0" applyNumberFormat="1" applyFill="1" applyAlignment="1">
      <alignment horizontal="right" wrapText="1"/>
    </xf>
    <xf numFmtId="44" fontId="0" fillId="34" borderId="0" xfId="0" applyNumberFormat="1" applyFill="1"/>
    <xf numFmtId="0" fontId="0" fillId="34" borderId="0" xfId="0" applyFill="1" applyBorder="1" applyAlignment="1">
      <alignment horizontal="left"/>
    </xf>
    <xf numFmtId="49" fontId="19" fillId="34" borderId="0" xfId="7" applyNumberFormat="1" applyFont="1" applyFill="1" applyAlignment="1">
      <alignment horizontal="right"/>
    </xf>
    <xf numFmtId="0" fontId="19" fillId="34" borderId="0" xfId="7" applyFont="1" applyFill="1"/>
    <xf numFmtId="44" fontId="19" fillId="34" borderId="0" xfId="7" applyNumberFormat="1" applyFont="1" applyFill="1"/>
    <xf numFmtId="0" fontId="19" fillId="34" borderId="0" xfId="7" applyFont="1" applyFill="1" applyAlignment="1">
      <alignment horizontal="right"/>
    </xf>
    <xf numFmtId="44" fontId="0" fillId="34" borderId="0" xfId="1" applyFont="1" applyFill="1" applyAlignment="1">
      <alignment horizontal="right"/>
    </xf>
    <xf numFmtId="0" fontId="19" fillId="2" borderId="0" xfId="7" applyFont="1" applyAlignment="1">
      <alignment horizontal="right"/>
    </xf>
    <xf numFmtId="0" fontId="19" fillId="2" borderId="0" xfId="7" applyFont="1"/>
    <xf numFmtId="44" fontId="19" fillId="2" borderId="0" xfId="7" applyNumberFormat="1" applyFont="1"/>
    <xf numFmtId="49" fontId="19" fillId="33" borderId="0" xfId="0" applyNumberFormat="1" applyFont="1" applyFill="1" applyAlignment="1">
      <alignment horizontal="right"/>
    </xf>
    <xf numFmtId="0" fontId="19" fillId="33" borderId="0" xfId="0" applyFont="1" applyFill="1"/>
    <xf numFmtId="44" fontId="19" fillId="33" borderId="0" xfId="1" applyFont="1" applyFill="1"/>
    <xf numFmtId="0" fontId="19" fillId="33" borderId="0" xfId="0" applyFont="1" applyFill="1" applyAlignment="1">
      <alignment horizontal="right"/>
    </xf>
    <xf numFmtId="49" fontId="19" fillId="2" borderId="0" xfId="7" applyNumberFormat="1" applyFont="1" applyAlignment="1">
      <alignment horizontal="right" wrapText="1"/>
    </xf>
    <xf numFmtId="49" fontId="19" fillId="2" borderId="0" xfId="7" applyNumberFormat="1" applyFont="1" applyAlignment="1">
      <alignment horizontal="right"/>
    </xf>
    <xf numFmtId="49" fontId="19" fillId="33" borderId="0" xfId="7" applyNumberFormat="1" applyFont="1" applyFill="1" applyAlignment="1">
      <alignment horizontal="right"/>
    </xf>
    <xf numFmtId="0" fontId="19" fillId="33" borderId="0" xfId="7" applyFont="1" applyFill="1"/>
    <xf numFmtId="44" fontId="19" fillId="33" borderId="0" xfId="7" applyNumberFormat="1" applyFont="1" applyFill="1"/>
    <xf numFmtId="0" fontId="19" fillId="33" borderId="0" xfId="7" applyFont="1" applyFill="1" applyAlignment="1">
      <alignment horizontal="right"/>
    </xf>
    <xf numFmtId="0" fontId="19" fillId="33" borderId="0" xfId="0" applyFont="1" applyFill="1" applyAlignment="1">
      <alignment horizontal="left"/>
    </xf>
    <xf numFmtId="9" fontId="0" fillId="34" borderId="0" xfId="0" applyNumberFormat="1" applyFill="1"/>
    <xf numFmtId="0" fontId="0" fillId="35" borderId="0" xfId="0" applyFill="1"/>
    <xf numFmtId="49" fontId="16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tdk-corporation/C2012X7S2A105M125AE/445-6804-1-ND/2616435" TargetMode="External"/><Relationship Id="rId18" Type="http://schemas.openxmlformats.org/officeDocument/2006/relationships/hyperlink" Target="https://www.digikey.com/product-detail/en/winbond-electronics/W25Q16JVSSIQ/W25Q16JVSSIQ-ND/6193769" TargetMode="External"/><Relationship Id="rId26" Type="http://schemas.openxmlformats.org/officeDocument/2006/relationships/hyperlink" Target="https://www.digikey.com/product-detail/en/micro-commercial-co/MBR0580-TP/MBR0580-TPMSCT-ND/2423306" TargetMode="External"/><Relationship Id="rId39" Type="http://schemas.openxmlformats.org/officeDocument/2006/relationships/hyperlink" Target="https://www.digikey.com/product-detail/en/smc-diode-solutions/3.0SMI58ATR/1655-2077-1-ND/9566395" TargetMode="External"/><Relationship Id="rId3" Type="http://schemas.openxmlformats.org/officeDocument/2006/relationships/hyperlink" Target="https://www.digikey.com/product-detail/en/texas-instruments/BQ7693006DBTR/296-39962-1-ND/5177839" TargetMode="External"/><Relationship Id="rId21" Type="http://schemas.openxmlformats.org/officeDocument/2006/relationships/hyperlink" Target="https://www.digikey.com/product-detail/en/microchip-technology/ATTINY24A-SSU/ATTINY24A-SSU-ND/2050982" TargetMode="External"/><Relationship Id="rId34" Type="http://schemas.openxmlformats.org/officeDocument/2006/relationships/hyperlink" Target="https://www.digikey.com/product-detail/en/vishay-semiconductor-diodes-division/VSSAF510-M3-H/VSSAF510-M3-HGICT-ND/9601403" TargetMode="External"/><Relationship Id="rId42" Type="http://schemas.openxmlformats.org/officeDocument/2006/relationships/hyperlink" Target="https://www.digikey.com/product-detail/en/microchip-technology/MCP3425A0T-E-CH/MCP3425A0T-E-CHCT-ND/1979810" TargetMode="External"/><Relationship Id="rId47" Type="http://schemas.openxmlformats.org/officeDocument/2006/relationships/hyperlink" Target="https://www.digikey.com/product-detail/en/wurth-electronics-inc/742792651/732-1593-1-ND/1639537" TargetMode="External"/><Relationship Id="rId7" Type="http://schemas.openxmlformats.org/officeDocument/2006/relationships/hyperlink" Target="https://www.digikey.com/product-detail/en/yageo/RC0603FR-07240KL/311-240KHRCT-ND/730029" TargetMode="External"/><Relationship Id="rId12" Type="http://schemas.openxmlformats.org/officeDocument/2006/relationships/hyperlink" Target="https://www.digikey.com/product-detail/en/samsung-electro-mechanics/CL10B104KB8NNNC/1276-1000-1-ND/3889086" TargetMode="External"/><Relationship Id="rId17" Type="http://schemas.openxmlformats.org/officeDocument/2006/relationships/hyperlink" Target="https://www.digikey.com/product-detail/en/yageo/RC0603FR-0736RL/311-36.0HRCT-ND/730125" TargetMode="External"/><Relationship Id="rId25" Type="http://schemas.openxmlformats.org/officeDocument/2006/relationships/hyperlink" Target="https://www.digikey.com/product-detail/en/taiyo-yuden/NR4018T470M/587-1670-1-ND/1008285" TargetMode="External"/><Relationship Id="rId33" Type="http://schemas.openxmlformats.org/officeDocument/2006/relationships/hyperlink" Target="https://www.digikey.com/product-detail/en/nichicon/PLV1J470MDL1/493-14185-ND/4991366" TargetMode="External"/><Relationship Id="rId38" Type="http://schemas.openxmlformats.org/officeDocument/2006/relationships/hyperlink" Target="https://www.digikey.com/product-detail/en/linear-technology-analog-devices/LTC3783EFE-PBF/LTC3783EFE-PBF-ND/1620122" TargetMode="External"/><Relationship Id="rId46" Type="http://schemas.openxmlformats.org/officeDocument/2006/relationships/hyperlink" Target="https://www.digikey.com/product-detail/en/yageo/RC0603FR-0710ML/311-10.0MHRCT-ND/729828" TargetMode="External"/><Relationship Id="rId2" Type="http://schemas.openxmlformats.org/officeDocument/2006/relationships/hyperlink" Target="https://www.digikey.com/product-detail/en/rohm-semiconductor/RUC002N05HZGT116/RUC002N05HZGT116CT-ND/8026658" TargetMode="External"/><Relationship Id="rId16" Type="http://schemas.openxmlformats.org/officeDocument/2006/relationships/hyperlink" Target="https://www.digikey.com/product-detail/en/yageo/RC0603FR-07100RL/311-100HRCT-ND/729835" TargetMode="External"/><Relationship Id="rId20" Type="http://schemas.openxmlformats.org/officeDocument/2006/relationships/hyperlink" Target="https://www.digikey.com/product-detail/en/texas-instruments/TCAN1042VDRQ1/296-46214-1-ND/7033389" TargetMode="External"/><Relationship Id="rId29" Type="http://schemas.openxmlformats.org/officeDocument/2006/relationships/hyperlink" Target="https://www.digikey.com/product-detail/en/nexperia-usa-inc/PDZ12BGWJ/1727-7763-1-ND/8640744" TargetMode="External"/><Relationship Id="rId41" Type="http://schemas.openxmlformats.org/officeDocument/2006/relationships/hyperlink" Target="https://www.digikey.com/product-detail/en/eaton-electronics-division/1025HC40-RTR/283-4681-1-ND/6187865" TargetMode="External"/><Relationship Id="rId1" Type="http://schemas.openxmlformats.org/officeDocument/2006/relationships/hyperlink" Target="https://www.digikey.com/product-detail/en/on-semiconductor/BAS16HT3G/BAS16HT3GOSCT-ND/9086375" TargetMode="External"/><Relationship Id="rId6" Type="http://schemas.openxmlformats.org/officeDocument/2006/relationships/hyperlink" Target="https://www.digikey.com/product-detail/en/yageo/RC0603FR-071KL/311-1.00KHRCT-ND/729790" TargetMode="External"/><Relationship Id="rId11" Type="http://schemas.openxmlformats.org/officeDocument/2006/relationships/hyperlink" Target="https://www.digikey.com/product-detail/en/wurth-electronics-inc/150060RS75000/732-4978-1-ND/4489899" TargetMode="External"/><Relationship Id="rId24" Type="http://schemas.openxmlformats.org/officeDocument/2006/relationships/hyperlink" Target="https://www.digikey.com/product-detail/en/texas-instruments/LMR16006XDDCR/296-40293-1-ND/5178170" TargetMode="External"/><Relationship Id="rId32" Type="http://schemas.openxmlformats.org/officeDocument/2006/relationships/hyperlink" Target="https://www.digikey.com/product-detail/en/sumida-america-components-inc/104CDMCCDS-220MC/308-2498-1-ND/9490545" TargetMode="External"/><Relationship Id="rId37" Type="http://schemas.openxmlformats.org/officeDocument/2006/relationships/hyperlink" Target="https://www.digikey.com/product-detail/en/texas-instruments/INA180A1IDBVT/296-46627-1-ND/7219063" TargetMode="External"/><Relationship Id="rId40" Type="http://schemas.openxmlformats.org/officeDocument/2006/relationships/hyperlink" Target="https://www.digikey.com/product-detail/en/littelfuse-inc/0456040.DR/F3364CT-ND/2080265" TargetMode="External"/><Relationship Id="rId45" Type="http://schemas.openxmlformats.org/officeDocument/2006/relationships/hyperlink" Target="https://www.digikey.com/product-detail/en/riedon/CSR2512C0R001F/696-1185-1-ND/2813309" TargetMode="External"/><Relationship Id="rId5" Type="http://schemas.openxmlformats.org/officeDocument/2006/relationships/hyperlink" Target="https://www.digikey.com/product-detail/en/yageo/RC0603FR-07390RL/311-390HRCT-ND/730145" TargetMode="External"/><Relationship Id="rId15" Type="http://schemas.openxmlformats.org/officeDocument/2006/relationships/hyperlink" Target="https://www.digikey.com/product-detail/en/on-semiconductor/MM3Z5V1ST1G/MM3Z5V1ST1GOSCT-ND/964547" TargetMode="External"/><Relationship Id="rId23" Type="http://schemas.openxmlformats.org/officeDocument/2006/relationships/hyperlink" Target="https://www.digikey.com/product-detail/en/on-semiconductor/MM3Z5V1ST1G/MM3Z5V1ST1GOSCT-ND/964547" TargetMode="External"/><Relationship Id="rId28" Type="http://schemas.openxmlformats.org/officeDocument/2006/relationships/hyperlink" Target="https://www.digikey.com/product-detail/en/yageo/RC0603FR-0733KL/311-33.0KHRCT-ND/730106" TargetMode="External"/><Relationship Id="rId36" Type="http://schemas.openxmlformats.org/officeDocument/2006/relationships/hyperlink" Target="https://www.digikey.com/product-detail/en/yageo/PE2512FKE7W0R02L/YAG2170CT-ND/5139618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product-detail/en/jst-sales-america-inc/B11B-XH-A-LF-SN/455-2255-ND/1651053" TargetMode="External"/><Relationship Id="rId19" Type="http://schemas.openxmlformats.org/officeDocument/2006/relationships/hyperlink" Target="https://www.digikey.com/product-detail/en/microchip-technology/ATA6561-GAQW-N/ATA6561-GAQW-NCT-ND/9453180" TargetMode="External"/><Relationship Id="rId31" Type="http://schemas.openxmlformats.org/officeDocument/2006/relationships/hyperlink" Target="https://www.digikey.com/product-detail/en/vishay-siliconix/SQJ479EP-T1_GE3/SQJ479EP-T1_GE3CT-ND/6708994" TargetMode="External"/><Relationship Id="rId44" Type="http://schemas.openxmlformats.org/officeDocument/2006/relationships/hyperlink" Target="https://www.digikey.com/product-detail/en/on-semiconductor/FDD86367-F085/FDD86367-F085CT-ND/5289188" TargetMode="External"/><Relationship Id="rId4" Type="http://schemas.openxmlformats.org/officeDocument/2006/relationships/hyperlink" Target="https://www.digikey.com/product-detail/en/c-k/PTS641SP25SMTR2LFS/CKN10812CT-ND/7056105" TargetMode="External"/><Relationship Id="rId9" Type="http://schemas.openxmlformats.org/officeDocument/2006/relationships/hyperlink" Target="https://www.digikey.com/product-detail/en/stackpole-electronics-inc/RMCF2010JT36R0/RMCF2010JT36R0CT-ND/6053373" TargetMode="External"/><Relationship Id="rId14" Type="http://schemas.openxmlformats.org/officeDocument/2006/relationships/hyperlink" Target="https://www.digikey.com/product-detail/en/murata-electronics/GRM21BR71C475KE51L/490-14466-1-ND/6606927" TargetMode="External"/><Relationship Id="rId22" Type="http://schemas.openxmlformats.org/officeDocument/2006/relationships/hyperlink" Target="https://www.digikey.com/product-detail/en/on-semiconductor/PACDN042Y3R/PACDN042Y3ROSCT-ND/3487662" TargetMode="External"/><Relationship Id="rId27" Type="http://schemas.openxmlformats.org/officeDocument/2006/relationships/hyperlink" Target="https://www.digikey.com/product-detail/en/diodes-incorporated/ZLDO1117K33TC/ZLDO1117K33DICT-ND/2095619" TargetMode="External"/><Relationship Id="rId30" Type="http://schemas.openxmlformats.org/officeDocument/2006/relationships/hyperlink" Target="https://www.digikey.com/product-detail/en/toshiba-semiconductor-and-storage/TK7S10N1ZLQ/TK7S10N1ZLQCT-ND/4815244" TargetMode="External"/><Relationship Id="rId35" Type="http://schemas.openxmlformats.org/officeDocument/2006/relationships/hyperlink" Target="https://www.digikey.com/product-detail/en/stackpole-electronics-inc/RMCF2512JT200R/RMCF2512JT200RCT-ND/2419087" TargetMode="External"/><Relationship Id="rId43" Type="http://schemas.openxmlformats.org/officeDocument/2006/relationships/hyperlink" Target="https://www.digikey.com/product-detail/en/microchip-technology/MCP6C02T-050E-CHY/MCP6C02T-050E-CHYCT-ND/9757867" TargetMode="External"/><Relationship Id="rId48" Type="http://schemas.openxmlformats.org/officeDocument/2006/relationships/hyperlink" Target="https://www.digikey.com/product-detail/en/texas-instruments/BQ7693002DBT/296-43250-5-ND/5765936" TargetMode="External"/><Relationship Id="rId8" Type="http://schemas.openxmlformats.org/officeDocument/2006/relationships/hyperlink" Target="https://www.digikey.com/product-detail/en/yageo/RC0603FR-0710KL/311-10.0KHRCT-ND/72982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0603FR-0710KL/311-10.0KHRCT-ND/729827" TargetMode="External"/><Relationship Id="rId13" Type="http://schemas.openxmlformats.org/officeDocument/2006/relationships/hyperlink" Target="https://www.digikey.com/product-detail/en/tdk-corporation/C2012X7S2A105M125AE/445-6804-1-ND/2616435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digikey.com/product-detail/en/texas-instruments/BQ7693006DBTR/296-39962-1-ND/5177839" TargetMode="External"/><Relationship Id="rId7" Type="http://schemas.openxmlformats.org/officeDocument/2006/relationships/hyperlink" Target="https://www.digikey.com/product-detail/en/yageo/RC0603FR-07240KL/311-240KHRCT-ND/730029" TargetMode="External"/><Relationship Id="rId12" Type="http://schemas.openxmlformats.org/officeDocument/2006/relationships/hyperlink" Target="https://www.digikey.com/product-detail/en/samsung-electro-mechanics/CL10B104KB8NNNC/1276-1000-1-ND/3889086" TargetMode="External"/><Relationship Id="rId17" Type="http://schemas.openxmlformats.org/officeDocument/2006/relationships/hyperlink" Target="https://www.digikey.com/product-detail/en/on-semiconductor/MM3Z5V1ST1G/MM3Z5V1ST1GOSCT-ND/964547" TargetMode="External"/><Relationship Id="rId2" Type="http://schemas.openxmlformats.org/officeDocument/2006/relationships/hyperlink" Target="https://www.digikey.com/product-detail/en/rohm-semiconductor/RUC002N05HZGT116/RUC002N05HZGT116CT-ND/8026658" TargetMode="External"/><Relationship Id="rId16" Type="http://schemas.openxmlformats.org/officeDocument/2006/relationships/hyperlink" Target="https://www.digikey.com/product-detail/en/samsung-electro-mechanics/CL31A106MBHNNNE/1276-6736-1-ND/5961595" TargetMode="External"/><Relationship Id="rId1" Type="http://schemas.openxmlformats.org/officeDocument/2006/relationships/hyperlink" Target="https://www.digikey.com/product-detail/en/on-semiconductor/BAS16HT3G/BAS16HT3GOSCT-ND/9086375" TargetMode="External"/><Relationship Id="rId6" Type="http://schemas.openxmlformats.org/officeDocument/2006/relationships/hyperlink" Target="https://www.digikey.com/product-detail/en/yageo/RC0603FR-071KL/311-1.00KHRCT-ND/729790" TargetMode="External"/><Relationship Id="rId11" Type="http://schemas.openxmlformats.org/officeDocument/2006/relationships/hyperlink" Target="https://www.digikey.com/product-detail/en/wurth-electronics-inc/150060RS75000/732-4978-1-ND/4489899" TargetMode="External"/><Relationship Id="rId5" Type="http://schemas.openxmlformats.org/officeDocument/2006/relationships/hyperlink" Target="https://www.digikey.com/product-detail/en/yageo/RC0603FR-07390RL/311-390HRCT-ND/730145" TargetMode="External"/><Relationship Id="rId15" Type="http://schemas.openxmlformats.org/officeDocument/2006/relationships/hyperlink" Target="https://www.digikey.com/product-detail/en/samsung-electro-mechanics/CL10B103KC8NNNC/1276-1196-1-ND/3889282" TargetMode="External"/><Relationship Id="rId10" Type="http://schemas.openxmlformats.org/officeDocument/2006/relationships/hyperlink" Target="https://www.digikey.com/product-detail/en/jst-sales-america-inc/B11B-XH-A-LF-SN/455-2255-ND/1651053" TargetMode="External"/><Relationship Id="rId4" Type="http://schemas.openxmlformats.org/officeDocument/2006/relationships/hyperlink" Target="https://www.digikey.com/product-detail/en/c-k/PTS641SP25SMTR2LFS/CKN10812CT-ND/7056105" TargetMode="External"/><Relationship Id="rId9" Type="http://schemas.openxmlformats.org/officeDocument/2006/relationships/hyperlink" Target="https://www.digikey.com/product-detail/en/stackpole-electronics-inc/RMCF2010JT36R0/RMCF2010JT36R0CT-ND/6053373" TargetMode="External"/><Relationship Id="rId14" Type="http://schemas.openxmlformats.org/officeDocument/2006/relationships/hyperlink" Target="https://www.digikey.com/product-detail/en/murata-electronics/GRM21BR71C475KE51L/490-14466-1-ND/660692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0603FR-0710KL/311-10.0KHRCT-ND/729827" TargetMode="External"/><Relationship Id="rId13" Type="http://schemas.openxmlformats.org/officeDocument/2006/relationships/hyperlink" Target="https://www.digikey.com/product-detail/en/texas-instruments/TCAN1042VDRQ1/296-46214-1-ND/7033389" TargetMode="External"/><Relationship Id="rId3" Type="http://schemas.openxmlformats.org/officeDocument/2006/relationships/hyperlink" Target="https://www.digikey.com/product-detail/en/wurth-electronics-inc/150060RS75000/732-4978-1-ND/4489899" TargetMode="External"/><Relationship Id="rId7" Type="http://schemas.openxmlformats.org/officeDocument/2006/relationships/hyperlink" Target="https://www.digikey.com/product-detail/en/yageo/RC0603FR-07240KL/311-240KHRCT-ND/730029" TargetMode="External"/><Relationship Id="rId12" Type="http://schemas.openxmlformats.org/officeDocument/2006/relationships/hyperlink" Target="https://www.digikey.com/product-detail/en/microchip-technology/ATA6561-GAQW-N/ATA6561-GAQW-NCT-ND/9453180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www.digikey.com/product-detail/en/samsung-electro-mechanics/CL10B103KC8NNNC/1276-1196-1-ND/3889282" TargetMode="External"/><Relationship Id="rId16" Type="http://schemas.openxmlformats.org/officeDocument/2006/relationships/hyperlink" Target="https://www.digikey.com/product-detail/en/on-semiconductor/MM3Z5V1ST1G/MM3Z5V1ST1GOSCT-ND/964547" TargetMode="External"/><Relationship Id="rId1" Type="http://schemas.openxmlformats.org/officeDocument/2006/relationships/hyperlink" Target="https://www.digikey.com/product-detail/en/samsung-electro-mechanics/CL10B104KB8NNNC/1276-1000-1-ND/3889086" TargetMode="External"/><Relationship Id="rId6" Type="http://schemas.openxmlformats.org/officeDocument/2006/relationships/hyperlink" Target="https://www.digikey.com/product-detail/en/yageo/RC0603FR-07100RL/311-100HRCT-ND/729835" TargetMode="External"/><Relationship Id="rId11" Type="http://schemas.openxmlformats.org/officeDocument/2006/relationships/hyperlink" Target="https://www.digikey.com/product-detail/en/winbond-electronics/W25Q16JVSSIQ/W25Q16JVSSIQ-ND/6193769" TargetMode="External"/><Relationship Id="rId5" Type="http://schemas.openxmlformats.org/officeDocument/2006/relationships/hyperlink" Target="https://www.digikey.com/product-detail/en/yageo/RC0603FR-071KL/311-1.00KHRCT-ND/729790" TargetMode="External"/><Relationship Id="rId15" Type="http://schemas.openxmlformats.org/officeDocument/2006/relationships/hyperlink" Target="https://www.digikey.com/product-detail/en/on-semiconductor/PACDN042Y3R/PACDN042Y3ROSCT-ND/3487662" TargetMode="External"/><Relationship Id="rId10" Type="http://schemas.openxmlformats.org/officeDocument/2006/relationships/hyperlink" Target="https://www.digikey.com/product-detail/en/yageo/RC0603FR-0736RL/311-36.0HRCT-ND/730125" TargetMode="External"/><Relationship Id="rId4" Type="http://schemas.openxmlformats.org/officeDocument/2006/relationships/hyperlink" Target="https://www.digikey.com/product-detail/en/on-semiconductor/MM3Z5V1ST1G/MM3Z5V1ST1GOSCT-ND/964547" TargetMode="External"/><Relationship Id="rId9" Type="http://schemas.openxmlformats.org/officeDocument/2006/relationships/hyperlink" Target="https://www.digikey.com/product-detail/en/yageo/RC0603FR-07390RL/311-390HRCT-ND/730145" TargetMode="External"/><Relationship Id="rId14" Type="http://schemas.openxmlformats.org/officeDocument/2006/relationships/hyperlink" Target="https://www.digikey.com/product-detail/en/microchip-technology/ATTINY24A-SSU/ATTINY24A-SSU-ND/205098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on-semiconductor/BAS16HT3G/BAS16HT3GOSCT-ND/9086375" TargetMode="External"/><Relationship Id="rId13" Type="http://schemas.openxmlformats.org/officeDocument/2006/relationships/hyperlink" Target="https://www.digikey.com/product-detail/en/diodes-incorporated/ZLDO1117K33TC/ZLDO1117K33DICT-ND/2095619" TargetMode="External"/><Relationship Id="rId3" Type="http://schemas.openxmlformats.org/officeDocument/2006/relationships/hyperlink" Target="https://www.digikey.com/product-detail/en/yageo/RC0603FR-0710KL/311-10.0KHRCT-ND/729827" TargetMode="External"/><Relationship Id="rId7" Type="http://schemas.openxmlformats.org/officeDocument/2006/relationships/hyperlink" Target="https://www.digikey.com/product-detail/en/wurth-electronics-inc/150060RS75000/732-4978-1-ND/4489899" TargetMode="External"/><Relationship Id="rId12" Type="http://schemas.openxmlformats.org/officeDocument/2006/relationships/hyperlink" Target="https://www.digikey.com/product-detail/en/yageo/RC0603FR-07100RL/311-100HRCT-ND/729835" TargetMode="External"/><Relationship Id="rId2" Type="http://schemas.openxmlformats.org/officeDocument/2006/relationships/hyperlink" Target="https://www.digikey.com/product-detail/en/yageo/RC0603FR-071KL/311-1.00KHRCT-ND/729790" TargetMode="External"/><Relationship Id="rId1" Type="http://schemas.openxmlformats.org/officeDocument/2006/relationships/hyperlink" Target="https://www.digikey.com/product-detail/en/yageo/RC0603FR-07390RL/311-390HRCT-ND/730145" TargetMode="External"/><Relationship Id="rId6" Type="http://schemas.openxmlformats.org/officeDocument/2006/relationships/hyperlink" Target="https://www.digikey.com/product-detail/en/murata-electronics/GRM21BR71C475KE51L/490-14466-1-ND/6606927" TargetMode="External"/><Relationship Id="rId11" Type="http://schemas.openxmlformats.org/officeDocument/2006/relationships/hyperlink" Target="https://www.digikey.com/product-detail/en/micro-commercial-co/MBR0580-TP/MBR0580-TPMSCT-ND/2423306" TargetMode="External"/><Relationship Id="rId5" Type="http://schemas.openxmlformats.org/officeDocument/2006/relationships/hyperlink" Target="https://www.digikey.com/product-detail/en/samsung-electro-mechanics/CL10B104KB8NNNC/1276-1000-1-ND/3889086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s://www.digikey.com/product-detail/en/taiyo-yuden/NR4018T470M/587-1670-1-ND/1008285" TargetMode="External"/><Relationship Id="rId4" Type="http://schemas.openxmlformats.org/officeDocument/2006/relationships/hyperlink" Target="https://www.digikey.com/product-detail/en/tdk-corporation/C2012X7S2A105M125AE/445-6804-1-ND/2616435" TargetMode="External"/><Relationship Id="rId9" Type="http://schemas.openxmlformats.org/officeDocument/2006/relationships/hyperlink" Target="https://www.digikey.com/product-detail/en/texas-instruments/LMR16006XDDCR/296-40293-1-ND/5178170" TargetMode="External"/><Relationship Id="rId14" Type="http://schemas.openxmlformats.org/officeDocument/2006/relationships/hyperlink" Target="https://www.digikey.com/product-detail/en/yageo/RC0603FR-0733KL/311-33.0KHRCT-ND/730106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0603FR-07240KL/311-240KHRCT-ND/730029" TargetMode="External"/><Relationship Id="rId13" Type="http://schemas.openxmlformats.org/officeDocument/2006/relationships/hyperlink" Target="https://www.digikey.com/product-detail/en/toshiba-semiconductor-and-storage/TK7S10N1ZLQ/TK7S10N1ZLQCT-ND/4815244" TargetMode="External"/><Relationship Id="rId18" Type="http://schemas.openxmlformats.org/officeDocument/2006/relationships/hyperlink" Target="https://www.digikey.com/product-detail/en/stackpole-electronics-inc/RMCF2512JT200R/RMCF2512JT200RCT-ND/2419087" TargetMode="External"/><Relationship Id="rId3" Type="http://schemas.openxmlformats.org/officeDocument/2006/relationships/hyperlink" Target="https://www.digikey.com/product-detail/en/murata-electronics/GRM21BR71C475KE51L/490-14466-1-ND/6606927" TargetMode="External"/><Relationship Id="rId21" Type="http://schemas.openxmlformats.org/officeDocument/2006/relationships/hyperlink" Target="https://www.digikey.com/product-detail/en/linear-technology-analog-devices/LTC3783EFE-PBF/LTC3783EFE-PBF-ND/1620122" TargetMode="External"/><Relationship Id="rId7" Type="http://schemas.openxmlformats.org/officeDocument/2006/relationships/hyperlink" Target="https://www.digikey.com/product-detail/en/rohm-semiconductor/RUC002N05HZGT116/RUC002N05HZGT116CT-ND/8026658" TargetMode="External"/><Relationship Id="rId12" Type="http://schemas.openxmlformats.org/officeDocument/2006/relationships/hyperlink" Target="https://www.digikey.com/product-detail/en/yageo/RC0603FR-071KL/311-1.00KHRCT-ND/729790" TargetMode="External"/><Relationship Id="rId17" Type="http://schemas.openxmlformats.org/officeDocument/2006/relationships/hyperlink" Target="https://www.digikey.com/product-detail/en/vishay-semiconductor-diodes-division/VSSAF510-M3-H/VSSAF510-M3-HGICT-ND/9601403" TargetMode="External"/><Relationship Id="rId2" Type="http://schemas.openxmlformats.org/officeDocument/2006/relationships/hyperlink" Target="https://www.digikey.com/product-detail/en/samsung-electro-mechanics/CL10B104KB8NNNC/1276-1000-1-ND/3889086" TargetMode="External"/><Relationship Id="rId16" Type="http://schemas.openxmlformats.org/officeDocument/2006/relationships/hyperlink" Target="https://www.digikey.com/product-detail/en/nichicon/PLV1J470MDL1/493-14185-ND/4991366" TargetMode="External"/><Relationship Id="rId20" Type="http://schemas.openxmlformats.org/officeDocument/2006/relationships/hyperlink" Target="https://www.digikey.com/product-detail/en/texas-instruments/INA180A1IDBVT/296-46627-1-ND/7219063" TargetMode="External"/><Relationship Id="rId1" Type="http://schemas.openxmlformats.org/officeDocument/2006/relationships/hyperlink" Target="https://www.digikey.com/product-detail/en/samsung-electro-mechanics/CL31A106MBHNNNE/1276-6736-1-ND/5961595" TargetMode="External"/><Relationship Id="rId6" Type="http://schemas.openxmlformats.org/officeDocument/2006/relationships/hyperlink" Target="https://www.digikey.com/product-detail/en/nexperia-usa-inc/PDZ12BGWJ/1727-7763-1-ND/8640744" TargetMode="External"/><Relationship Id="rId11" Type="http://schemas.openxmlformats.org/officeDocument/2006/relationships/hyperlink" Target="https://www.digikey.com/product-detail/en/yageo/RC0603FR-0733KL/311-33.0KHRCT-ND/730106" TargetMode="External"/><Relationship Id="rId5" Type="http://schemas.openxmlformats.org/officeDocument/2006/relationships/hyperlink" Target="https://www.digikey.com/product-detail/en/samsung-electro-mechanics/CL10B103KC8NNNC/1276-1196-1-ND/3889282" TargetMode="External"/><Relationship Id="rId15" Type="http://schemas.openxmlformats.org/officeDocument/2006/relationships/hyperlink" Target="https://www.digikey.com/product-detail/en/sumida-america-components-inc/104CDMCCDS-220MC/308-2498-1-ND/9490545" TargetMode="External"/><Relationship Id="rId10" Type="http://schemas.openxmlformats.org/officeDocument/2006/relationships/hyperlink" Target="https://www.digikey.com/product-detail/en/yageo/RC0603FR-0710KL/311-10.0KHRCT-ND/729827" TargetMode="External"/><Relationship Id="rId19" Type="http://schemas.openxmlformats.org/officeDocument/2006/relationships/hyperlink" Target="https://www.digikey.com/product-detail/en/yageo/PE2512FKE7W0R02L/YAG2170CT-ND/5139618" TargetMode="External"/><Relationship Id="rId4" Type="http://schemas.openxmlformats.org/officeDocument/2006/relationships/hyperlink" Target="https://www.digikey.com/product-detail/en/tdk-corporation/C2012X7S2A105M125AE/445-6804-1-ND/2616435" TargetMode="External"/><Relationship Id="rId9" Type="http://schemas.openxmlformats.org/officeDocument/2006/relationships/hyperlink" Target="https://www.digikey.com/product-detail/en/yageo/RC0603FR-07390RL/311-390HRCT-ND/730145" TargetMode="External"/><Relationship Id="rId14" Type="http://schemas.openxmlformats.org/officeDocument/2006/relationships/hyperlink" Target="https://www.digikey.com/product-detail/en/vishay-siliconix/SQJ479EP-T1_GE3/SQJ479EP-T1_GE3CT-ND/6708994" TargetMode="External"/><Relationship Id="rId22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vishay-siliconix/SQJ479EP-T1_GE3/SQJ479EP-T1_GE3CT-ND/6708994" TargetMode="External"/><Relationship Id="rId13" Type="http://schemas.openxmlformats.org/officeDocument/2006/relationships/hyperlink" Target="https://www.digikey.com/product-detail/en/stackpole-electronics-inc/RMCF2512JT200R/RMCF2512JT200RCT-ND/2419087" TargetMode="External"/><Relationship Id="rId18" Type="http://schemas.openxmlformats.org/officeDocument/2006/relationships/hyperlink" Target="https://www.digikey.com/product-detail/en/microchip-technology/MCP3425A0T-E-CH/MCP3425A0T-E-CHCT-ND/1979810" TargetMode="External"/><Relationship Id="rId3" Type="http://schemas.openxmlformats.org/officeDocument/2006/relationships/hyperlink" Target="https://www.digikey.com/product-detail/en/tdk-corporation/C2012X7S2A105M125AE/445-6804-1-ND/2616435" TargetMode="External"/><Relationship Id="rId21" Type="http://schemas.openxmlformats.org/officeDocument/2006/relationships/hyperlink" Target="https://www.digikey.com/product-detail/en/riedon/CSR2512C0R001F/696-1185-1-ND/2813309" TargetMode="External"/><Relationship Id="rId7" Type="http://schemas.openxmlformats.org/officeDocument/2006/relationships/hyperlink" Target="https://www.digikey.com/product-detail/en/toshiba-semiconductor-and-storage/TK7S10N1ZLQ/TK7S10N1ZLQCT-ND/4815244" TargetMode="External"/><Relationship Id="rId12" Type="http://schemas.openxmlformats.org/officeDocument/2006/relationships/hyperlink" Target="https://www.digikey.com/product-detail/en/yageo/RC0603FR-07100RL/311-100HRCT-ND/729835" TargetMode="External"/><Relationship Id="rId17" Type="http://schemas.openxmlformats.org/officeDocument/2006/relationships/hyperlink" Target="https://www.digikey.com/product-detail/en/eaton-electronics-division/1025HC40-RTR/283-4681-1-ND/6187865" TargetMode="External"/><Relationship Id="rId2" Type="http://schemas.openxmlformats.org/officeDocument/2006/relationships/hyperlink" Target="https://www.digikey.com/product-detail/en/samsung-electro-mechanics/CL10B103KC8NNNC/1276-1196-1-ND/3889282" TargetMode="External"/><Relationship Id="rId16" Type="http://schemas.openxmlformats.org/officeDocument/2006/relationships/hyperlink" Target="https://www.digikey.com/product-detail/en/littelfuse-inc/0456040.DR/F3364CT-ND/2080265" TargetMode="External"/><Relationship Id="rId20" Type="http://schemas.openxmlformats.org/officeDocument/2006/relationships/hyperlink" Target="https://www.digikey.com/product-detail/en/on-semiconductor/FDD86367-F085/FDD86367-F085CT-ND/5289188" TargetMode="External"/><Relationship Id="rId1" Type="http://schemas.openxmlformats.org/officeDocument/2006/relationships/hyperlink" Target="https://www.digikey.com/product-detail/en/samsung-electro-mechanics/CL31A106MBHNNNE/1276-6736-1-ND/5961595" TargetMode="External"/><Relationship Id="rId6" Type="http://schemas.openxmlformats.org/officeDocument/2006/relationships/hyperlink" Target="https://www.digikey.com/product-detail/en/wurth-electronics-inc/150060RS75000/732-4978-1-ND/4489899" TargetMode="External"/><Relationship Id="rId11" Type="http://schemas.openxmlformats.org/officeDocument/2006/relationships/hyperlink" Target="https://www.digikey.com/product-detail/en/yageo/RC0603FR-0710KL/311-10.0KHRCT-ND/729827" TargetMode="External"/><Relationship Id="rId24" Type="http://schemas.openxmlformats.org/officeDocument/2006/relationships/printerSettings" Target="../printerSettings/printerSettings6.bin"/><Relationship Id="rId5" Type="http://schemas.openxmlformats.org/officeDocument/2006/relationships/hyperlink" Target="https://www.digikey.com/product-detail/en/nexperia-usa-inc/PDZ12BGWJ/1727-7763-1-ND/8640744" TargetMode="External"/><Relationship Id="rId15" Type="http://schemas.openxmlformats.org/officeDocument/2006/relationships/hyperlink" Target="https://www.digikey.com/product-detail/en/texas-instruments/BQ76200PWR/296-43273-1-ND/5801511" TargetMode="External"/><Relationship Id="rId23" Type="http://schemas.openxmlformats.org/officeDocument/2006/relationships/hyperlink" Target="https://www.digikey.com/product-detail/en/wurth-electronics-inc/742792651/732-1593-1-ND/1639537" TargetMode="External"/><Relationship Id="rId10" Type="http://schemas.openxmlformats.org/officeDocument/2006/relationships/hyperlink" Target="https://www.digikey.com/product-detail/en/yageo/RC0603FR-07240KL/311-240KHRCT-ND/730029" TargetMode="External"/><Relationship Id="rId19" Type="http://schemas.openxmlformats.org/officeDocument/2006/relationships/hyperlink" Target="https://www.digikey.com/product-detail/en/microchip-technology/MCP6C02T-050E-CHY/MCP6C02T-050E-CHYCT-ND/9757867" TargetMode="External"/><Relationship Id="rId4" Type="http://schemas.openxmlformats.org/officeDocument/2006/relationships/hyperlink" Target="https://www.digikey.com/product-detail/en/samsung-electro-mechanics/CL31A106MBHNNNE/1276-6736-1-ND/5961595" TargetMode="External"/><Relationship Id="rId9" Type="http://schemas.openxmlformats.org/officeDocument/2006/relationships/hyperlink" Target="https://www.digikey.com/product-detail/en/rohm-semiconductor/RUC002N05HZGT116/RUC002N05HZGT116CT-ND/8026658" TargetMode="External"/><Relationship Id="rId14" Type="http://schemas.openxmlformats.org/officeDocument/2006/relationships/hyperlink" Target="https://www.digikey.com/product-detail/en/smc-diode-solutions/3.0SMI58ATR/1655-2077-1-ND/9566395" TargetMode="External"/><Relationship Id="rId22" Type="http://schemas.openxmlformats.org/officeDocument/2006/relationships/hyperlink" Target="https://www.digikey.com/product-detail/en/yageo/RC0603FR-0710ML/311-10.0MHRCT-ND/7298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topLeftCell="D25" zoomScaleNormal="100" workbookViewId="0">
      <selection activeCell="I42" sqref="I42"/>
    </sheetView>
  </sheetViews>
  <sheetFormatPr defaultRowHeight="14.4" x14ac:dyDescent="0.3"/>
  <cols>
    <col min="1" max="1" width="28.33203125" style="7" bestFit="1" customWidth="1"/>
    <col min="2" max="2" width="8.33203125" bestFit="1" customWidth="1"/>
    <col min="3" max="3" width="13.5546875" bestFit="1" customWidth="1"/>
    <col min="4" max="4" width="9.77734375" bestFit="1" customWidth="1"/>
    <col min="5" max="5" width="18.44140625" style="7" bestFit="1" customWidth="1"/>
    <col min="6" max="6" width="26" bestFit="1" customWidth="1"/>
    <col min="7" max="7" width="21.109375" bestFit="1" customWidth="1"/>
    <col min="8" max="8" width="14.88671875" bestFit="1" customWidth="1"/>
    <col min="9" max="9" width="96.44140625" bestFit="1" customWidth="1"/>
    <col min="10" max="10" width="12.5546875" customWidth="1"/>
  </cols>
  <sheetData>
    <row r="1" spans="1:11" x14ac:dyDescent="0.3">
      <c r="A1" s="25" t="s">
        <v>44</v>
      </c>
      <c r="B1" s="29" t="s">
        <v>39</v>
      </c>
      <c r="C1" s="10" t="s">
        <v>41</v>
      </c>
      <c r="D1" s="26" t="s">
        <v>42</v>
      </c>
      <c r="E1" s="28" t="s">
        <v>0</v>
      </c>
      <c r="F1" s="26" t="s">
        <v>43</v>
      </c>
      <c r="G1" s="26" t="s">
        <v>45</v>
      </c>
      <c r="H1" s="26" t="s">
        <v>46</v>
      </c>
      <c r="I1" s="26" t="s">
        <v>47</v>
      </c>
    </row>
    <row r="2" spans="1:11" x14ac:dyDescent="0.3">
      <c r="A2" s="32" t="s">
        <v>127</v>
      </c>
      <c r="B2" s="33">
        <v>1</v>
      </c>
      <c r="C2" s="34">
        <v>0.59</v>
      </c>
      <c r="D2" s="34">
        <f t="shared" ref="D2:D33" si="0">B2*C2</f>
        <v>0.59</v>
      </c>
      <c r="E2" s="35" t="s">
        <v>128</v>
      </c>
      <c r="F2" s="35" t="s">
        <v>136</v>
      </c>
      <c r="G2" s="35" t="s">
        <v>137</v>
      </c>
      <c r="H2" s="36" t="s">
        <v>74</v>
      </c>
      <c r="I2" s="37" t="s">
        <v>144</v>
      </c>
      <c r="K2" s="33" t="s">
        <v>295</v>
      </c>
    </row>
    <row r="3" spans="1:11" x14ac:dyDescent="0.3">
      <c r="A3" s="38" t="s">
        <v>53</v>
      </c>
      <c r="B3" s="33">
        <v>1</v>
      </c>
      <c r="C3" s="34">
        <v>0.5</v>
      </c>
      <c r="D3" s="39">
        <f t="shared" si="0"/>
        <v>0.5</v>
      </c>
      <c r="E3" s="35" t="s">
        <v>18</v>
      </c>
      <c r="F3" s="35" t="s">
        <v>90</v>
      </c>
      <c r="G3" s="35" t="s">
        <v>89</v>
      </c>
      <c r="H3" s="36" t="s">
        <v>74</v>
      </c>
      <c r="I3" s="33" t="s">
        <v>64</v>
      </c>
      <c r="K3" s="47" t="s">
        <v>297</v>
      </c>
    </row>
    <row r="4" spans="1:11" x14ac:dyDescent="0.3">
      <c r="A4" s="32" t="s">
        <v>172</v>
      </c>
      <c r="B4" s="33">
        <v>1</v>
      </c>
      <c r="C4" s="34">
        <v>0.7</v>
      </c>
      <c r="D4" s="34">
        <f t="shared" si="0"/>
        <v>0.7</v>
      </c>
      <c r="E4" s="35" t="s">
        <v>179</v>
      </c>
      <c r="F4" s="35" t="s">
        <v>176</v>
      </c>
      <c r="G4" s="35" t="s">
        <v>180</v>
      </c>
      <c r="H4" s="36" t="s">
        <v>74</v>
      </c>
      <c r="I4" s="40" t="s">
        <v>181</v>
      </c>
      <c r="K4" s="61" t="s">
        <v>296</v>
      </c>
    </row>
    <row r="5" spans="1:11" x14ac:dyDescent="0.3">
      <c r="A5" s="38" t="s">
        <v>49</v>
      </c>
      <c r="B5" s="33">
        <v>5</v>
      </c>
      <c r="C5" s="34">
        <v>0.14199999999999999</v>
      </c>
      <c r="D5" s="39">
        <f t="shared" si="0"/>
        <v>0.71</v>
      </c>
      <c r="E5" s="35" t="s">
        <v>6</v>
      </c>
      <c r="F5" s="35" t="s">
        <v>98</v>
      </c>
      <c r="G5" s="35" t="s">
        <v>97</v>
      </c>
      <c r="H5" s="36" t="s">
        <v>74</v>
      </c>
      <c r="I5" s="33" t="s">
        <v>59</v>
      </c>
    </row>
    <row r="6" spans="1:11" x14ac:dyDescent="0.3">
      <c r="A6" s="41" t="s">
        <v>51</v>
      </c>
      <c r="B6" s="42">
        <v>5</v>
      </c>
      <c r="C6" s="43">
        <v>0.158</v>
      </c>
      <c r="D6" s="43">
        <f t="shared" si="0"/>
        <v>0.79</v>
      </c>
      <c r="E6" s="44" t="s">
        <v>193</v>
      </c>
      <c r="F6" s="44" t="s">
        <v>219</v>
      </c>
      <c r="G6" s="44" t="s">
        <v>220</v>
      </c>
      <c r="H6" s="36" t="s">
        <v>74</v>
      </c>
      <c r="I6" s="42" t="s">
        <v>218</v>
      </c>
    </row>
    <row r="7" spans="1:11" x14ac:dyDescent="0.3">
      <c r="A7" s="32" t="s">
        <v>212</v>
      </c>
      <c r="B7" s="33">
        <v>1</v>
      </c>
      <c r="C7" s="34">
        <v>2.97</v>
      </c>
      <c r="D7" s="34">
        <f t="shared" si="0"/>
        <v>2.97</v>
      </c>
      <c r="E7" s="35" t="s">
        <v>189</v>
      </c>
      <c r="F7" s="35" t="s">
        <v>231</v>
      </c>
      <c r="G7" s="35" t="s">
        <v>232</v>
      </c>
      <c r="H7" s="36" t="s">
        <v>74</v>
      </c>
      <c r="I7" s="33" t="s">
        <v>233</v>
      </c>
    </row>
    <row r="8" spans="1:11" x14ac:dyDescent="0.3">
      <c r="A8" s="38" t="s">
        <v>51</v>
      </c>
      <c r="B8" s="33">
        <v>5</v>
      </c>
      <c r="C8" s="34">
        <v>9.7000000000000003E-2</v>
      </c>
      <c r="D8" s="39">
        <f t="shared" si="0"/>
        <v>0.48499999999999999</v>
      </c>
      <c r="E8" s="35" t="s">
        <v>72</v>
      </c>
      <c r="F8" s="35" t="s">
        <v>71</v>
      </c>
      <c r="G8" s="35" t="s">
        <v>16</v>
      </c>
      <c r="H8" s="36" t="s">
        <v>74</v>
      </c>
      <c r="I8" s="33" t="s">
        <v>63</v>
      </c>
    </row>
    <row r="9" spans="1:11" x14ac:dyDescent="0.3">
      <c r="A9" s="32" t="s">
        <v>127</v>
      </c>
      <c r="B9" s="33">
        <v>3</v>
      </c>
      <c r="C9" s="34">
        <v>1.57</v>
      </c>
      <c r="D9" s="34">
        <f t="shared" si="0"/>
        <v>4.71</v>
      </c>
      <c r="E9" s="35" t="s">
        <v>285</v>
      </c>
      <c r="F9" s="35" t="s">
        <v>71</v>
      </c>
      <c r="G9" s="35" t="s">
        <v>286</v>
      </c>
      <c r="H9" s="36" t="s">
        <v>74</v>
      </c>
      <c r="I9" s="33" t="s">
        <v>287</v>
      </c>
    </row>
    <row r="10" spans="1:11" x14ac:dyDescent="0.3">
      <c r="A10" s="38" t="s">
        <v>51</v>
      </c>
      <c r="B10" s="33">
        <v>12</v>
      </c>
      <c r="C10" s="34">
        <v>0.122</v>
      </c>
      <c r="D10" s="39">
        <f t="shared" si="0"/>
        <v>1.464</v>
      </c>
      <c r="E10" s="35" t="s">
        <v>14</v>
      </c>
      <c r="F10" s="35" t="s">
        <v>71</v>
      </c>
      <c r="G10" s="35" t="s">
        <v>102</v>
      </c>
      <c r="H10" s="36" t="s">
        <v>74</v>
      </c>
      <c r="I10" s="33" t="s">
        <v>62</v>
      </c>
    </row>
    <row r="11" spans="1:11" x14ac:dyDescent="0.3">
      <c r="A11" s="32" t="s">
        <v>169</v>
      </c>
      <c r="B11" s="33">
        <v>1</v>
      </c>
      <c r="C11" s="34">
        <v>0.38</v>
      </c>
      <c r="D11" s="34">
        <f t="shared" si="0"/>
        <v>0.38</v>
      </c>
      <c r="E11" s="35" t="s">
        <v>148</v>
      </c>
      <c r="F11" s="35" t="s">
        <v>71</v>
      </c>
      <c r="G11" s="35" t="s">
        <v>182</v>
      </c>
      <c r="H11" s="36" t="s">
        <v>74</v>
      </c>
      <c r="I11" s="37" t="s">
        <v>183</v>
      </c>
    </row>
    <row r="12" spans="1:11" x14ac:dyDescent="0.3">
      <c r="A12" s="32" t="s">
        <v>169</v>
      </c>
      <c r="B12" s="33">
        <v>1</v>
      </c>
      <c r="C12" s="34">
        <v>0.38</v>
      </c>
      <c r="D12" s="34">
        <f t="shared" si="0"/>
        <v>0.38</v>
      </c>
      <c r="E12" s="35" t="s">
        <v>151</v>
      </c>
      <c r="F12" s="35" t="s">
        <v>71</v>
      </c>
      <c r="G12" s="35" t="s">
        <v>151</v>
      </c>
      <c r="H12" s="36" t="s">
        <v>74</v>
      </c>
      <c r="I12" s="33" t="s">
        <v>184</v>
      </c>
    </row>
    <row r="13" spans="1:11" x14ac:dyDescent="0.3">
      <c r="A13" s="32" t="s">
        <v>216</v>
      </c>
      <c r="B13" s="33">
        <v>1</v>
      </c>
      <c r="C13" s="34">
        <v>0.71</v>
      </c>
      <c r="D13" s="34">
        <f t="shared" si="0"/>
        <v>0.71</v>
      </c>
      <c r="E13" s="35" t="s">
        <v>261</v>
      </c>
      <c r="F13" s="45" t="s">
        <v>288</v>
      </c>
      <c r="G13" s="35" t="s">
        <v>289</v>
      </c>
      <c r="H13" s="36" t="s">
        <v>74</v>
      </c>
      <c r="I13" s="33" t="s">
        <v>290</v>
      </c>
    </row>
    <row r="14" spans="1:11" x14ac:dyDescent="0.3">
      <c r="A14" s="38" t="s">
        <v>54</v>
      </c>
      <c r="B14" s="33">
        <v>15</v>
      </c>
      <c r="C14" s="34">
        <v>0.16600000000000001</v>
      </c>
      <c r="D14" s="39">
        <f t="shared" si="0"/>
        <v>2.4900000000000002</v>
      </c>
      <c r="E14" s="35" t="s">
        <v>24</v>
      </c>
      <c r="F14" s="35" t="s">
        <v>75</v>
      </c>
      <c r="G14" s="35" t="s">
        <v>24</v>
      </c>
      <c r="H14" s="36" t="s">
        <v>74</v>
      </c>
      <c r="I14" s="33" t="s">
        <v>66</v>
      </c>
    </row>
    <row r="15" spans="1:11" x14ac:dyDescent="0.3">
      <c r="A15" s="38" t="s">
        <v>48</v>
      </c>
      <c r="B15" s="33">
        <v>11</v>
      </c>
      <c r="C15" s="34">
        <v>4.7E-2</v>
      </c>
      <c r="D15" s="39">
        <f t="shared" si="0"/>
        <v>0.51700000000000002</v>
      </c>
      <c r="E15" s="35" t="s">
        <v>8</v>
      </c>
      <c r="F15" s="35" t="s">
        <v>94</v>
      </c>
      <c r="G15" s="35" t="s">
        <v>99</v>
      </c>
      <c r="H15" s="36" t="s">
        <v>74</v>
      </c>
      <c r="I15" s="33" t="s">
        <v>57</v>
      </c>
    </row>
    <row r="16" spans="1:11" x14ac:dyDescent="0.3">
      <c r="A16" s="38" t="s">
        <v>48</v>
      </c>
      <c r="B16" s="33">
        <f>12+11+4+3+3</f>
        <v>33</v>
      </c>
      <c r="C16" s="34">
        <v>2.8000000000000001E-2</v>
      </c>
      <c r="D16" s="39">
        <f t="shared" si="0"/>
        <v>0.92400000000000004</v>
      </c>
      <c r="E16" s="35" t="s">
        <v>2</v>
      </c>
      <c r="F16" s="35" t="s">
        <v>94</v>
      </c>
      <c r="G16" s="35" t="s">
        <v>93</v>
      </c>
      <c r="H16" s="36" t="s">
        <v>74</v>
      </c>
      <c r="I16" s="33" t="s">
        <v>58</v>
      </c>
    </row>
    <row r="17" spans="1:9" x14ac:dyDescent="0.3">
      <c r="A17" s="38" t="s">
        <v>50</v>
      </c>
      <c r="B17" s="33">
        <v>4</v>
      </c>
      <c r="C17" s="34">
        <v>0.20799999999999999</v>
      </c>
      <c r="D17" s="39">
        <f t="shared" si="0"/>
        <v>0.83199999999999996</v>
      </c>
      <c r="E17" s="35" t="s">
        <v>10</v>
      </c>
      <c r="F17" s="35" t="s">
        <v>94</v>
      </c>
      <c r="G17" s="35" t="s">
        <v>100</v>
      </c>
      <c r="H17" s="36" t="s">
        <v>74</v>
      </c>
      <c r="I17" s="33" t="s">
        <v>60</v>
      </c>
    </row>
    <row r="18" spans="1:9" x14ac:dyDescent="0.3">
      <c r="A18" s="38" t="s">
        <v>55</v>
      </c>
      <c r="B18" s="33">
        <v>10</v>
      </c>
      <c r="C18" s="34">
        <v>0.191</v>
      </c>
      <c r="D18" s="39">
        <f t="shared" si="0"/>
        <v>1.9100000000000001</v>
      </c>
      <c r="E18" s="35" t="s">
        <v>28</v>
      </c>
      <c r="F18" s="35" t="s">
        <v>73</v>
      </c>
      <c r="G18" s="35" t="s">
        <v>88</v>
      </c>
      <c r="H18" s="36" t="s">
        <v>74</v>
      </c>
      <c r="I18" s="33" t="s">
        <v>69</v>
      </c>
    </row>
    <row r="19" spans="1:9" x14ac:dyDescent="0.3">
      <c r="A19" s="32" t="s">
        <v>216</v>
      </c>
      <c r="B19" s="33">
        <v>6</v>
      </c>
      <c r="C19" s="34">
        <v>0.3</v>
      </c>
      <c r="D19" s="34">
        <f t="shared" si="0"/>
        <v>1.7999999999999998</v>
      </c>
      <c r="E19" s="35" t="s">
        <v>204</v>
      </c>
      <c r="F19" s="35" t="s">
        <v>73</v>
      </c>
      <c r="G19" s="35" t="s">
        <v>238</v>
      </c>
      <c r="H19" s="36" t="s">
        <v>74</v>
      </c>
      <c r="I19" s="33" t="s">
        <v>237</v>
      </c>
    </row>
    <row r="20" spans="1:9" x14ac:dyDescent="0.3">
      <c r="A20" s="32" t="s">
        <v>125</v>
      </c>
      <c r="B20" s="33">
        <v>1</v>
      </c>
      <c r="C20" s="34">
        <v>1.04</v>
      </c>
      <c r="D20" s="34">
        <f t="shared" si="0"/>
        <v>1.04</v>
      </c>
      <c r="E20" s="35" t="s">
        <v>196</v>
      </c>
      <c r="F20" s="35" t="s">
        <v>228</v>
      </c>
      <c r="G20" s="35" t="s">
        <v>229</v>
      </c>
      <c r="H20" s="36" t="s">
        <v>74</v>
      </c>
      <c r="I20" s="33" t="s">
        <v>230</v>
      </c>
    </row>
    <row r="21" spans="1:9" x14ac:dyDescent="0.3">
      <c r="A21" s="32" t="s">
        <v>125</v>
      </c>
      <c r="B21" s="33">
        <v>1</v>
      </c>
      <c r="C21" s="34">
        <v>0.45</v>
      </c>
      <c r="D21" s="34">
        <f t="shared" si="0"/>
        <v>0.45</v>
      </c>
      <c r="E21" s="35" t="s">
        <v>114</v>
      </c>
      <c r="F21" s="35" t="s">
        <v>130</v>
      </c>
      <c r="G21" s="35" t="s">
        <v>131</v>
      </c>
      <c r="H21" s="36" t="s">
        <v>74</v>
      </c>
      <c r="I21" s="37" t="s">
        <v>141</v>
      </c>
    </row>
    <row r="22" spans="1:9" x14ac:dyDescent="0.3">
      <c r="A22" s="38" t="s">
        <v>49</v>
      </c>
      <c r="B22" s="33">
        <f>4+2+2+3</f>
        <v>11</v>
      </c>
      <c r="C22" s="34">
        <v>0.29699999999999999</v>
      </c>
      <c r="D22" s="39">
        <f t="shared" si="0"/>
        <v>3.2669999999999999</v>
      </c>
      <c r="E22" s="35" t="s">
        <v>4</v>
      </c>
      <c r="F22" s="35" t="s">
        <v>96</v>
      </c>
      <c r="G22" s="35" t="s">
        <v>95</v>
      </c>
      <c r="H22" s="36" t="s">
        <v>74</v>
      </c>
      <c r="I22" s="33" t="s">
        <v>57</v>
      </c>
    </row>
    <row r="23" spans="1:9" x14ac:dyDescent="0.3">
      <c r="A23" s="32" t="s">
        <v>127</v>
      </c>
      <c r="B23" s="33">
        <v>2</v>
      </c>
      <c r="C23" s="34">
        <v>1.33</v>
      </c>
      <c r="D23" s="34">
        <f t="shared" si="0"/>
        <v>2.66</v>
      </c>
      <c r="E23" s="35" t="s">
        <v>201</v>
      </c>
      <c r="F23" s="35" t="s">
        <v>222</v>
      </c>
      <c r="G23" s="35" t="s">
        <v>223</v>
      </c>
      <c r="H23" s="36" t="s">
        <v>74</v>
      </c>
      <c r="I23" s="33" t="s">
        <v>224</v>
      </c>
    </row>
    <row r="24" spans="1:9" x14ac:dyDescent="0.3">
      <c r="A24" s="32" t="s">
        <v>213</v>
      </c>
      <c r="B24" s="33">
        <v>1</v>
      </c>
      <c r="C24" s="34">
        <v>0.39</v>
      </c>
      <c r="D24" s="34">
        <f t="shared" si="0"/>
        <v>0.39</v>
      </c>
      <c r="E24" s="35" t="s">
        <v>194</v>
      </c>
      <c r="F24" s="35" t="s">
        <v>234</v>
      </c>
      <c r="G24" s="35" t="s">
        <v>235</v>
      </c>
      <c r="H24" s="36" t="s">
        <v>74</v>
      </c>
      <c r="I24" s="33" t="s">
        <v>236</v>
      </c>
    </row>
    <row r="25" spans="1:9" x14ac:dyDescent="0.3">
      <c r="A25" s="32" t="s">
        <v>214</v>
      </c>
      <c r="B25" s="33">
        <v>3</v>
      </c>
      <c r="C25" s="34">
        <v>1.1000000000000001</v>
      </c>
      <c r="D25" s="34">
        <f t="shared" si="0"/>
        <v>3.3000000000000003</v>
      </c>
      <c r="E25" s="35" t="s">
        <v>199</v>
      </c>
      <c r="F25" s="35" t="s">
        <v>225</v>
      </c>
      <c r="G25" s="35" t="s">
        <v>226</v>
      </c>
      <c r="H25" s="36" t="s">
        <v>74</v>
      </c>
      <c r="I25" s="33" t="s">
        <v>227</v>
      </c>
    </row>
    <row r="26" spans="1:9" x14ac:dyDescent="0.3">
      <c r="A26" s="32" t="s">
        <v>170</v>
      </c>
      <c r="B26" s="33">
        <v>1</v>
      </c>
      <c r="C26" s="34">
        <v>0.49</v>
      </c>
      <c r="D26" s="34">
        <f t="shared" si="0"/>
        <v>0.49</v>
      </c>
      <c r="E26" s="35" t="s">
        <v>166</v>
      </c>
      <c r="F26" s="35" t="s">
        <v>174</v>
      </c>
      <c r="G26" s="35" t="s">
        <v>166</v>
      </c>
      <c r="H26" s="36" t="s">
        <v>74</v>
      </c>
      <c r="I26" s="33" t="s">
        <v>175</v>
      </c>
    </row>
    <row r="27" spans="1:9" x14ac:dyDescent="0.3">
      <c r="A27" s="32" t="s">
        <v>48</v>
      </c>
      <c r="B27" s="33">
        <v>5</v>
      </c>
      <c r="C27" s="34">
        <v>0.17</v>
      </c>
      <c r="D27" s="34">
        <f t="shared" si="0"/>
        <v>0.85000000000000009</v>
      </c>
      <c r="E27" s="35" t="s">
        <v>253</v>
      </c>
      <c r="F27" s="35" t="s">
        <v>91</v>
      </c>
      <c r="G27" s="35">
        <v>742792651</v>
      </c>
      <c r="H27" s="36" t="s">
        <v>74</v>
      </c>
      <c r="I27" s="33" t="s">
        <v>293</v>
      </c>
    </row>
    <row r="28" spans="1:9" x14ac:dyDescent="0.3">
      <c r="A28" s="38" t="s">
        <v>48</v>
      </c>
      <c r="B28" s="33">
        <v>15</v>
      </c>
      <c r="C28" s="34">
        <v>0.14000000000000001</v>
      </c>
      <c r="D28" s="39">
        <f t="shared" si="0"/>
        <v>2.1</v>
      </c>
      <c r="E28" s="35" t="s">
        <v>12</v>
      </c>
      <c r="F28" s="35" t="s">
        <v>91</v>
      </c>
      <c r="G28" s="35" t="s">
        <v>92</v>
      </c>
      <c r="H28" s="36" t="s">
        <v>74</v>
      </c>
      <c r="I28" s="33" t="s">
        <v>61</v>
      </c>
    </row>
    <row r="29" spans="1:9" x14ac:dyDescent="0.3">
      <c r="A29" s="32" t="s">
        <v>216</v>
      </c>
      <c r="B29" s="33">
        <v>2</v>
      </c>
      <c r="C29" s="34">
        <v>0.74</v>
      </c>
      <c r="D29" s="34">
        <f t="shared" si="0"/>
        <v>1.48</v>
      </c>
      <c r="E29" s="35" t="s">
        <v>206</v>
      </c>
      <c r="F29" s="35" t="s">
        <v>81</v>
      </c>
      <c r="G29" s="35" t="s">
        <v>239</v>
      </c>
      <c r="H29" s="36" t="s">
        <v>74</v>
      </c>
      <c r="I29" s="33" t="s">
        <v>221</v>
      </c>
    </row>
    <row r="30" spans="1:9" x14ac:dyDescent="0.3">
      <c r="A30" s="32" t="s">
        <v>48</v>
      </c>
      <c r="B30" s="33">
        <v>13</v>
      </c>
      <c r="C30" s="34">
        <v>9.7000000000000003E-3</v>
      </c>
      <c r="D30" s="34">
        <f t="shared" si="0"/>
        <v>0.12609999999999999</v>
      </c>
      <c r="E30" s="35" t="s">
        <v>120</v>
      </c>
      <c r="F30" s="35" t="s">
        <v>81</v>
      </c>
      <c r="G30" s="35" t="s">
        <v>135</v>
      </c>
      <c r="H30" s="36" t="s">
        <v>74</v>
      </c>
      <c r="I30" s="33" t="s">
        <v>68</v>
      </c>
    </row>
    <row r="31" spans="1:9" x14ac:dyDescent="0.3">
      <c r="A31" s="38" t="s">
        <v>48</v>
      </c>
      <c r="B31" s="33">
        <f>13+4+2+6+2</f>
        <v>27</v>
      </c>
      <c r="C31" s="34">
        <v>9.7000000000000003E-3</v>
      </c>
      <c r="D31" s="39">
        <f t="shared" si="0"/>
        <v>0.26190000000000002</v>
      </c>
      <c r="E31" s="35" t="s">
        <v>32</v>
      </c>
      <c r="F31" s="35" t="s">
        <v>81</v>
      </c>
      <c r="G31" s="35" t="s">
        <v>87</v>
      </c>
      <c r="H31" s="36" t="s">
        <v>74</v>
      </c>
      <c r="I31" s="33" t="s">
        <v>68</v>
      </c>
    </row>
    <row r="32" spans="1:9" x14ac:dyDescent="0.3">
      <c r="A32" s="32" t="s">
        <v>48</v>
      </c>
      <c r="B32" s="33">
        <v>3</v>
      </c>
      <c r="C32" s="34">
        <v>9.7000000000000003E-3</v>
      </c>
      <c r="D32" s="34">
        <f t="shared" si="0"/>
        <v>2.9100000000000001E-2</v>
      </c>
      <c r="E32" s="35" t="s">
        <v>266</v>
      </c>
      <c r="F32" s="35" t="s">
        <v>81</v>
      </c>
      <c r="G32" s="35" t="s">
        <v>291</v>
      </c>
      <c r="H32" s="36" t="s">
        <v>74</v>
      </c>
      <c r="I32" s="33" t="s">
        <v>292</v>
      </c>
    </row>
    <row r="33" spans="1:9" x14ac:dyDescent="0.3">
      <c r="A33" s="38" t="s">
        <v>48</v>
      </c>
      <c r="B33" s="33">
        <f>15+1+1+5</f>
        <v>22</v>
      </c>
      <c r="C33" s="34">
        <v>9.7000000000000003E-3</v>
      </c>
      <c r="D33" s="39">
        <f t="shared" si="0"/>
        <v>0.21340000000000001</v>
      </c>
      <c r="E33" s="35" t="s">
        <v>30</v>
      </c>
      <c r="F33" s="35" t="s">
        <v>81</v>
      </c>
      <c r="G33" s="35" t="s">
        <v>83</v>
      </c>
      <c r="H33" s="36" t="s">
        <v>74</v>
      </c>
      <c r="I33" s="60" t="s">
        <v>68</v>
      </c>
    </row>
    <row r="34" spans="1:9" x14ac:dyDescent="0.3">
      <c r="A34" s="38" t="s">
        <v>48</v>
      </c>
      <c r="B34" s="33">
        <f>4+1+2+2</f>
        <v>9</v>
      </c>
      <c r="C34" s="34">
        <v>9.7000000000000003E-3</v>
      </c>
      <c r="D34" s="39">
        <f t="shared" ref="D34:D65" si="1">B34*C34</f>
        <v>8.7300000000000003E-2</v>
      </c>
      <c r="E34" s="35" t="s">
        <v>34</v>
      </c>
      <c r="F34" s="35" t="s">
        <v>81</v>
      </c>
      <c r="G34" s="35" t="s">
        <v>84</v>
      </c>
      <c r="H34" s="36" t="s">
        <v>74</v>
      </c>
      <c r="I34" s="33" t="s">
        <v>68</v>
      </c>
    </row>
    <row r="35" spans="1:9" x14ac:dyDescent="0.3">
      <c r="A35" s="32" t="s">
        <v>48</v>
      </c>
      <c r="B35" s="33">
        <v>4</v>
      </c>
      <c r="C35" s="34">
        <v>9.7000000000000003E-3</v>
      </c>
      <c r="D35" s="34">
        <f t="shared" si="1"/>
        <v>3.8800000000000001E-2</v>
      </c>
      <c r="E35" s="35" t="s">
        <v>117</v>
      </c>
      <c r="F35" s="35" t="s">
        <v>81</v>
      </c>
      <c r="G35" s="35" t="s">
        <v>134</v>
      </c>
      <c r="H35" s="36" t="s">
        <v>74</v>
      </c>
      <c r="I35" s="33" t="s">
        <v>68</v>
      </c>
    </row>
    <row r="36" spans="1:9" x14ac:dyDescent="0.3">
      <c r="A36" s="32" t="s">
        <v>48</v>
      </c>
      <c r="B36" s="33">
        <v>1</v>
      </c>
      <c r="C36" s="34">
        <v>2.4E-2</v>
      </c>
      <c r="D36" s="34">
        <f t="shared" si="1"/>
        <v>2.4E-2</v>
      </c>
      <c r="E36" s="35" t="s">
        <v>28</v>
      </c>
      <c r="F36" s="35" t="s">
        <v>81</v>
      </c>
      <c r="G36" s="35" t="s">
        <v>173</v>
      </c>
      <c r="H36" s="36" t="s">
        <v>74</v>
      </c>
      <c r="I36" s="33" t="s">
        <v>68</v>
      </c>
    </row>
    <row r="37" spans="1:9" x14ac:dyDescent="0.3">
      <c r="A37" s="38" t="s">
        <v>48</v>
      </c>
      <c r="B37" s="33">
        <f>10+1+1+1</f>
        <v>13</v>
      </c>
      <c r="C37" s="34">
        <v>9.7000000000000003E-3</v>
      </c>
      <c r="D37" s="39">
        <f t="shared" si="1"/>
        <v>0.12609999999999999</v>
      </c>
      <c r="E37" s="35" t="s">
        <v>26</v>
      </c>
      <c r="F37" s="35" t="s">
        <v>81</v>
      </c>
      <c r="G37" s="35" t="s">
        <v>82</v>
      </c>
      <c r="H37" s="36" t="s">
        <v>74</v>
      </c>
      <c r="I37" s="33" t="s">
        <v>68</v>
      </c>
    </row>
    <row r="38" spans="1:9" x14ac:dyDescent="0.3">
      <c r="A38" s="46" t="s">
        <v>65</v>
      </c>
      <c r="B38" s="47">
        <v>1</v>
      </c>
      <c r="C38" s="48">
        <v>0.27</v>
      </c>
      <c r="D38" s="48">
        <f t="shared" si="1"/>
        <v>0.27</v>
      </c>
      <c r="E38" s="46" t="s">
        <v>36</v>
      </c>
      <c r="F38" s="46" t="s">
        <v>79</v>
      </c>
      <c r="G38" s="46" t="s">
        <v>80</v>
      </c>
      <c r="H38" s="31" t="s">
        <v>74</v>
      </c>
      <c r="I38" s="47" t="s">
        <v>70</v>
      </c>
    </row>
    <row r="39" spans="1:9" ht="15" customHeight="1" x14ac:dyDescent="0.3">
      <c r="A39" s="49" t="s">
        <v>126</v>
      </c>
      <c r="B39" s="50">
        <v>1</v>
      </c>
      <c r="C39" s="51">
        <v>2.2400000000000002</v>
      </c>
      <c r="D39" s="51">
        <f t="shared" si="1"/>
        <v>2.2400000000000002</v>
      </c>
      <c r="E39" s="52" t="s">
        <v>268</v>
      </c>
      <c r="F39" s="52" t="s">
        <v>176</v>
      </c>
      <c r="G39" s="52" t="s">
        <v>268</v>
      </c>
      <c r="H39" s="30" t="s">
        <v>74</v>
      </c>
      <c r="I39" s="50" t="s">
        <v>282</v>
      </c>
    </row>
    <row r="40" spans="1:9" x14ac:dyDescent="0.3">
      <c r="A40" s="53" t="s">
        <v>52</v>
      </c>
      <c r="B40" s="47">
        <v>5</v>
      </c>
      <c r="C40" s="48">
        <v>0</v>
      </c>
      <c r="D40" s="48">
        <f t="shared" si="1"/>
        <v>0</v>
      </c>
      <c r="E40" s="46" t="s">
        <v>294</v>
      </c>
      <c r="F40" s="46" t="s">
        <v>86</v>
      </c>
      <c r="G40" s="46" t="s">
        <v>85</v>
      </c>
      <c r="H40" s="47" t="s">
        <v>76</v>
      </c>
      <c r="I40" s="47" t="s">
        <v>140</v>
      </c>
    </row>
    <row r="41" spans="1:9" x14ac:dyDescent="0.3">
      <c r="A41" s="49" t="s">
        <v>217</v>
      </c>
      <c r="B41" s="50">
        <v>1</v>
      </c>
      <c r="C41" s="51">
        <v>6.91</v>
      </c>
      <c r="D41" s="51">
        <f t="shared" si="1"/>
        <v>6.91</v>
      </c>
      <c r="E41" s="52" t="s">
        <v>211</v>
      </c>
      <c r="F41" s="52" t="s">
        <v>242</v>
      </c>
      <c r="G41" s="52" t="s">
        <v>243</v>
      </c>
      <c r="H41" s="30" t="s">
        <v>74</v>
      </c>
      <c r="I41" s="50" t="s">
        <v>76</v>
      </c>
    </row>
    <row r="42" spans="1:9" x14ac:dyDescent="0.3">
      <c r="A42" s="54" t="s">
        <v>272</v>
      </c>
      <c r="B42" s="47">
        <v>1</v>
      </c>
      <c r="C42" s="48">
        <v>4.78</v>
      </c>
      <c r="D42" s="48">
        <f t="shared" si="1"/>
        <v>4.78</v>
      </c>
      <c r="E42" s="46" t="s">
        <v>251</v>
      </c>
      <c r="F42" s="46" t="s">
        <v>279</v>
      </c>
      <c r="G42" s="46" t="s">
        <v>280</v>
      </c>
      <c r="H42" s="31" t="s">
        <v>74</v>
      </c>
      <c r="I42" s="31" t="s">
        <v>281</v>
      </c>
    </row>
    <row r="43" spans="1:9" x14ac:dyDescent="0.3">
      <c r="A43" s="55" t="s">
        <v>171</v>
      </c>
      <c r="B43" s="56">
        <v>1</v>
      </c>
      <c r="C43" s="57">
        <v>0.55000000000000004</v>
      </c>
      <c r="D43" s="57">
        <f t="shared" si="1"/>
        <v>0.55000000000000004</v>
      </c>
      <c r="E43" s="58" t="s">
        <v>167</v>
      </c>
      <c r="F43" s="58" t="s">
        <v>176</v>
      </c>
      <c r="G43" s="58" t="s">
        <v>177</v>
      </c>
      <c r="H43" s="30" t="s">
        <v>74</v>
      </c>
      <c r="I43" s="30" t="s">
        <v>178</v>
      </c>
    </row>
    <row r="44" spans="1:9" x14ac:dyDescent="0.3">
      <c r="A44" s="49" t="s">
        <v>126</v>
      </c>
      <c r="B44" s="50">
        <v>1</v>
      </c>
      <c r="C44" s="51">
        <v>1.7</v>
      </c>
      <c r="D44" s="51">
        <f t="shared" si="1"/>
        <v>1.7</v>
      </c>
      <c r="E44" s="52" t="s">
        <v>269</v>
      </c>
      <c r="F44" s="52" t="s">
        <v>176</v>
      </c>
      <c r="G44" s="52" t="s">
        <v>283</v>
      </c>
      <c r="H44" s="30" t="s">
        <v>74</v>
      </c>
      <c r="I44" s="50" t="s">
        <v>284</v>
      </c>
    </row>
    <row r="45" spans="1:9" x14ac:dyDescent="0.3">
      <c r="A45" s="49" t="s">
        <v>124</v>
      </c>
      <c r="B45" s="50">
        <v>1</v>
      </c>
      <c r="C45" s="51">
        <v>0.35</v>
      </c>
      <c r="D45" s="51">
        <f t="shared" si="1"/>
        <v>0.35</v>
      </c>
      <c r="E45" s="52" t="s">
        <v>109</v>
      </c>
      <c r="F45" s="52" t="s">
        <v>133</v>
      </c>
      <c r="G45" s="52" t="s">
        <v>132</v>
      </c>
      <c r="H45" s="30" t="s">
        <v>74</v>
      </c>
      <c r="I45" s="59" t="s">
        <v>145</v>
      </c>
    </row>
    <row r="46" spans="1:9" x14ac:dyDescent="0.3">
      <c r="A46" s="54" t="s">
        <v>271</v>
      </c>
      <c r="B46" s="47">
        <v>1</v>
      </c>
      <c r="C46" s="48">
        <v>0.56000000000000005</v>
      </c>
      <c r="D46" s="48">
        <f t="shared" si="1"/>
        <v>0.56000000000000005</v>
      </c>
      <c r="E46" s="46" t="s">
        <v>248</v>
      </c>
      <c r="F46" s="46" t="s">
        <v>275</v>
      </c>
      <c r="G46" s="46" t="s">
        <v>276</v>
      </c>
      <c r="H46" s="31" t="s">
        <v>74</v>
      </c>
      <c r="I46" s="47" t="s">
        <v>277</v>
      </c>
    </row>
    <row r="47" spans="1:9" x14ac:dyDescent="0.3">
      <c r="A47" s="55" t="s">
        <v>274</v>
      </c>
      <c r="B47" s="56">
        <v>1</v>
      </c>
      <c r="C47" s="57">
        <v>2.41</v>
      </c>
      <c r="D47" s="57">
        <f t="shared" si="1"/>
        <v>2.41</v>
      </c>
      <c r="E47" s="58" t="s">
        <v>270</v>
      </c>
      <c r="F47" s="58" t="s">
        <v>77</v>
      </c>
      <c r="G47" s="58" t="s">
        <v>278</v>
      </c>
      <c r="H47" s="30" t="s">
        <v>74</v>
      </c>
      <c r="I47" s="56" t="s">
        <v>76</v>
      </c>
    </row>
    <row r="48" spans="1:9" x14ac:dyDescent="0.3">
      <c r="A48" s="52" t="s">
        <v>56</v>
      </c>
      <c r="B48" s="50">
        <v>1</v>
      </c>
      <c r="C48" s="50">
        <v>4.8</v>
      </c>
      <c r="D48" s="50">
        <f t="shared" si="1"/>
        <v>4.8</v>
      </c>
      <c r="E48" s="52" t="s">
        <v>37</v>
      </c>
      <c r="F48" s="52" t="s">
        <v>77</v>
      </c>
      <c r="G48" s="52" t="s">
        <v>78</v>
      </c>
      <c r="H48" s="30" t="s">
        <v>74</v>
      </c>
      <c r="I48" s="30" t="s">
        <v>298</v>
      </c>
    </row>
    <row r="49" spans="1:9" x14ac:dyDescent="0.3">
      <c r="A49" s="52" t="s">
        <v>54</v>
      </c>
      <c r="B49" s="50">
        <v>1</v>
      </c>
      <c r="C49" s="50">
        <v>0.59</v>
      </c>
      <c r="D49" s="50">
        <f t="shared" si="1"/>
        <v>0.59</v>
      </c>
      <c r="E49" s="52" t="s">
        <v>210</v>
      </c>
      <c r="F49" s="52" t="s">
        <v>77</v>
      </c>
      <c r="G49" s="52" t="s">
        <v>240</v>
      </c>
      <c r="H49" s="30" t="s">
        <v>74</v>
      </c>
      <c r="I49" s="50" t="s">
        <v>241</v>
      </c>
    </row>
    <row r="50" spans="1:9" x14ac:dyDescent="0.3">
      <c r="A50" s="52" t="s">
        <v>126</v>
      </c>
      <c r="B50" s="50">
        <v>1</v>
      </c>
      <c r="C50" s="50">
        <v>2.88</v>
      </c>
      <c r="D50" s="50">
        <f t="shared" si="1"/>
        <v>2.88</v>
      </c>
      <c r="E50" s="52" t="s">
        <v>122</v>
      </c>
      <c r="F50" s="52" t="s">
        <v>77</v>
      </c>
      <c r="G50" s="52" t="s">
        <v>142</v>
      </c>
      <c r="H50" s="30" t="s">
        <v>74</v>
      </c>
      <c r="I50" s="50" t="s">
        <v>143</v>
      </c>
    </row>
  </sheetData>
  <sortState ref="A2:I50">
    <sortCondition sortBy="cellColor" ref="F2:F50" dxfId="0"/>
  </sortState>
  <hyperlinks>
    <hyperlink ref="H8" r:id="rId1"/>
    <hyperlink ref="H14" r:id="rId2"/>
    <hyperlink ref="H48" r:id="rId3"/>
    <hyperlink ref="H38" r:id="rId4"/>
    <hyperlink ref="H37" r:id="rId5"/>
    <hyperlink ref="H33" r:id="rId6"/>
    <hyperlink ref="H34" r:id="rId7"/>
    <hyperlink ref="H31" r:id="rId8"/>
    <hyperlink ref="H18" r:id="rId9"/>
    <hyperlink ref="H3" r:id="rId10"/>
    <hyperlink ref="H28" r:id="rId11"/>
    <hyperlink ref="H16" r:id="rId12"/>
    <hyperlink ref="H22" r:id="rId13"/>
    <hyperlink ref="H5" r:id="rId14"/>
    <hyperlink ref="H10" r:id="rId15"/>
    <hyperlink ref="H30" r:id="rId16"/>
    <hyperlink ref="H36" r:id="rId17"/>
    <hyperlink ref="H26" r:id="rId18"/>
    <hyperlink ref="H43" r:id="rId19"/>
    <hyperlink ref="I43" r:id="rId20"/>
    <hyperlink ref="H4" r:id="rId21"/>
    <hyperlink ref="H11" r:id="rId22"/>
    <hyperlink ref="H12" r:id="rId23"/>
    <hyperlink ref="H50" r:id="rId24"/>
    <hyperlink ref="H21" r:id="rId25"/>
    <hyperlink ref="H45" r:id="rId26"/>
    <hyperlink ref="H2" r:id="rId27"/>
    <hyperlink ref="H35" r:id="rId28"/>
    <hyperlink ref="H6" r:id="rId29"/>
    <hyperlink ref="H23" r:id="rId30"/>
    <hyperlink ref="H25" r:id="rId31"/>
    <hyperlink ref="H20" r:id="rId32"/>
    <hyperlink ref="H7" r:id="rId33"/>
    <hyperlink ref="H24" r:id="rId34"/>
    <hyperlink ref="H19" r:id="rId35"/>
    <hyperlink ref="H29" r:id="rId36"/>
    <hyperlink ref="H49" r:id="rId37"/>
    <hyperlink ref="H41" r:id="rId38"/>
    <hyperlink ref="H46" r:id="rId39"/>
    <hyperlink ref="H42" r:id="rId40"/>
    <hyperlink ref="I42" r:id="rId41"/>
    <hyperlink ref="H39" r:id="rId42"/>
    <hyperlink ref="H44" r:id="rId43"/>
    <hyperlink ref="H9" r:id="rId44"/>
    <hyperlink ref="H13" r:id="rId45"/>
    <hyperlink ref="H32" r:id="rId46"/>
    <hyperlink ref="H27" r:id="rId47"/>
    <hyperlink ref="I48" r:id="rId48"/>
  </hyperlinks>
  <pageMargins left="0.7" right="0.7" top="0.75" bottom="0.75" header="0.3" footer="0.3"/>
  <pageSetup orientation="portrait"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3" workbookViewId="0">
      <selection activeCell="I22" sqref="I22"/>
    </sheetView>
  </sheetViews>
  <sheetFormatPr defaultRowHeight="14.4" x14ac:dyDescent="0.3"/>
  <cols>
    <col min="1" max="1" width="61.44140625" style="1" customWidth="1"/>
    <col min="2" max="2" width="16" style="6" customWidth="1"/>
    <col min="3" max="3" width="15.33203125" customWidth="1"/>
    <col min="4" max="4" width="12.5546875" style="11" bestFit="1" customWidth="1"/>
    <col min="5" max="5" width="10.77734375" customWidth="1"/>
    <col min="6" max="6" width="18.44140625" bestFit="1" customWidth="1"/>
    <col min="7" max="7" width="24" bestFit="1" customWidth="1"/>
    <col min="8" max="8" width="21.109375" style="7" bestFit="1" customWidth="1"/>
    <col min="9" max="9" width="14.88671875" style="2" bestFit="1" customWidth="1"/>
    <col min="10" max="10" width="68.88671875" customWidth="1"/>
  </cols>
  <sheetData>
    <row r="1" spans="1:10" ht="14.4" customHeight="1" x14ac:dyDescent="0.3">
      <c r="A1" s="62" t="s">
        <v>101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3">
      <c r="A2" s="63" t="s">
        <v>103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x14ac:dyDescent="0.3">
      <c r="A3" s="3" t="s">
        <v>40</v>
      </c>
      <c r="B3" s="5" t="s">
        <v>44</v>
      </c>
      <c r="C3" s="4" t="s">
        <v>39</v>
      </c>
      <c r="D3" s="10" t="s">
        <v>41</v>
      </c>
      <c r="E3" s="4" t="s">
        <v>42</v>
      </c>
      <c r="F3" s="4" t="s">
        <v>0</v>
      </c>
      <c r="G3" s="4" t="s">
        <v>43</v>
      </c>
      <c r="H3" s="4" t="s">
        <v>45</v>
      </c>
      <c r="I3" s="4" t="s">
        <v>46</v>
      </c>
      <c r="J3" s="4" t="s">
        <v>47</v>
      </c>
    </row>
    <row r="4" spans="1:10" x14ac:dyDescent="0.3">
      <c r="A4" s="1" t="s">
        <v>1</v>
      </c>
      <c r="B4" s="6" t="s">
        <v>48</v>
      </c>
      <c r="C4">
        <v>12</v>
      </c>
      <c r="D4" s="11">
        <v>2.8000000000000001E-2</v>
      </c>
      <c r="E4" s="12">
        <f>C4*D4</f>
        <v>0.33600000000000002</v>
      </c>
      <c r="F4" t="s">
        <v>2</v>
      </c>
      <c r="G4" s="7" t="s">
        <v>94</v>
      </c>
      <c r="H4" s="7" t="s">
        <v>93</v>
      </c>
      <c r="I4" s="9" t="s">
        <v>74</v>
      </c>
      <c r="J4" t="s">
        <v>58</v>
      </c>
    </row>
    <row r="5" spans="1:10" x14ac:dyDescent="0.3">
      <c r="A5" s="1" t="s">
        <v>3</v>
      </c>
      <c r="B5" s="6" t="s">
        <v>49</v>
      </c>
      <c r="C5">
        <v>4</v>
      </c>
      <c r="D5" s="11">
        <v>0.29699999999999999</v>
      </c>
      <c r="E5" s="12">
        <f t="shared" ref="E5:E22" si="0">C5*D5</f>
        <v>1.1879999999999999</v>
      </c>
      <c r="F5" t="s">
        <v>4</v>
      </c>
      <c r="G5" s="7" t="s">
        <v>96</v>
      </c>
      <c r="H5" s="7" t="s">
        <v>95</v>
      </c>
      <c r="I5" s="9" t="s">
        <v>74</v>
      </c>
      <c r="J5" t="s">
        <v>57</v>
      </c>
    </row>
    <row r="6" spans="1:10" x14ac:dyDescent="0.3">
      <c r="A6" s="1" t="s">
        <v>5</v>
      </c>
      <c r="B6" s="6" t="s">
        <v>49</v>
      </c>
      <c r="C6">
        <v>1</v>
      </c>
      <c r="D6" s="11">
        <v>0.14199999999999999</v>
      </c>
      <c r="E6" s="12">
        <f t="shared" si="0"/>
        <v>0.14199999999999999</v>
      </c>
      <c r="F6" t="s">
        <v>6</v>
      </c>
      <c r="G6" s="7" t="s">
        <v>98</v>
      </c>
      <c r="H6" s="7" t="s">
        <v>97</v>
      </c>
      <c r="I6" s="9" t="s">
        <v>74</v>
      </c>
      <c r="J6" t="s">
        <v>59</v>
      </c>
    </row>
    <row r="7" spans="1:10" x14ac:dyDescent="0.3">
      <c r="A7" s="1" t="s">
        <v>7</v>
      </c>
      <c r="B7" s="6" t="s">
        <v>48</v>
      </c>
      <c r="C7">
        <v>3</v>
      </c>
      <c r="D7" s="11">
        <v>4.7E-2</v>
      </c>
      <c r="E7" s="12">
        <f t="shared" si="0"/>
        <v>0.14100000000000001</v>
      </c>
      <c r="F7" t="s">
        <v>8</v>
      </c>
      <c r="G7" s="7" t="s">
        <v>94</v>
      </c>
      <c r="H7" s="7" t="s">
        <v>99</v>
      </c>
      <c r="I7" s="9" t="s">
        <v>74</v>
      </c>
      <c r="J7" t="s">
        <v>57</v>
      </c>
    </row>
    <row r="8" spans="1:10" x14ac:dyDescent="0.3">
      <c r="A8" s="1" t="s">
        <v>9</v>
      </c>
      <c r="B8" s="6" t="s">
        <v>50</v>
      </c>
      <c r="C8">
        <v>2</v>
      </c>
      <c r="D8" s="11">
        <v>0.20799999999999999</v>
      </c>
      <c r="E8" s="12">
        <f t="shared" si="0"/>
        <v>0.41599999999999998</v>
      </c>
      <c r="F8" t="s">
        <v>10</v>
      </c>
      <c r="G8" s="7" t="s">
        <v>94</v>
      </c>
      <c r="H8" s="7" t="s">
        <v>100</v>
      </c>
      <c r="I8" s="9" t="s">
        <v>74</v>
      </c>
      <c r="J8" t="s">
        <v>60</v>
      </c>
    </row>
    <row r="9" spans="1:10" x14ac:dyDescent="0.3">
      <c r="A9" s="1" t="s">
        <v>11</v>
      </c>
      <c r="B9" s="6" t="s">
        <v>48</v>
      </c>
      <c r="C9">
        <v>10</v>
      </c>
      <c r="D9" s="11">
        <v>0.14000000000000001</v>
      </c>
      <c r="E9" s="12">
        <f t="shared" si="0"/>
        <v>1.4000000000000001</v>
      </c>
      <c r="F9" t="s">
        <v>12</v>
      </c>
      <c r="G9" s="7" t="s">
        <v>91</v>
      </c>
      <c r="H9" s="7" t="s">
        <v>92</v>
      </c>
      <c r="I9" s="9" t="s">
        <v>74</v>
      </c>
      <c r="J9" t="s">
        <v>61</v>
      </c>
    </row>
    <row r="10" spans="1:10" x14ac:dyDescent="0.3">
      <c r="A10" s="1" t="s">
        <v>13</v>
      </c>
      <c r="B10" s="6" t="s">
        <v>51</v>
      </c>
      <c r="C10">
        <v>11</v>
      </c>
      <c r="D10" s="11">
        <v>0.122</v>
      </c>
      <c r="E10" s="12">
        <f t="shared" si="0"/>
        <v>1.3420000000000001</v>
      </c>
      <c r="F10" t="s">
        <v>14</v>
      </c>
      <c r="G10" s="7" t="s">
        <v>71</v>
      </c>
      <c r="H10" s="7" t="s">
        <v>102</v>
      </c>
      <c r="I10" s="9" t="s">
        <v>74</v>
      </c>
      <c r="J10" t="s">
        <v>62</v>
      </c>
    </row>
    <row r="11" spans="1:10" x14ac:dyDescent="0.3">
      <c r="A11" s="1" t="s">
        <v>15</v>
      </c>
      <c r="B11" s="6" t="s">
        <v>51</v>
      </c>
      <c r="C11">
        <v>4</v>
      </c>
      <c r="D11" s="11">
        <v>9.7000000000000003E-2</v>
      </c>
      <c r="E11" s="12">
        <f t="shared" si="0"/>
        <v>0.38800000000000001</v>
      </c>
      <c r="F11" t="s">
        <v>72</v>
      </c>
      <c r="G11" s="7" t="s">
        <v>71</v>
      </c>
      <c r="H11" s="7" t="s">
        <v>16</v>
      </c>
      <c r="I11" s="9" t="s">
        <v>74</v>
      </c>
      <c r="J11" t="s">
        <v>63</v>
      </c>
    </row>
    <row r="12" spans="1:10" x14ac:dyDescent="0.3">
      <c r="A12" s="1" t="s">
        <v>17</v>
      </c>
      <c r="B12" s="6" t="s">
        <v>53</v>
      </c>
      <c r="C12">
        <v>1</v>
      </c>
      <c r="D12" s="11">
        <v>0.5</v>
      </c>
      <c r="E12" s="12">
        <f t="shared" si="0"/>
        <v>0.5</v>
      </c>
      <c r="F12" t="s">
        <v>18</v>
      </c>
      <c r="G12" s="7" t="s">
        <v>90</v>
      </c>
      <c r="H12" s="7" t="s">
        <v>89</v>
      </c>
      <c r="I12" s="9" t="s">
        <v>74</v>
      </c>
      <c r="J12" t="s">
        <v>64</v>
      </c>
    </row>
    <row r="13" spans="1:10" x14ac:dyDescent="0.3">
      <c r="A13" s="1" t="s">
        <v>19</v>
      </c>
      <c r="B13" s="6" t="s">
        <v>52</v>
      </c>
      <c r="C13">
        <v>1</v>
      </c>
      <c r="D13" s="11">
        <v>0</v>
      </c>
      <c r="E13" s="12">
        <f t="shared" si="0"/>
        <v>0</v>
      </c>
      <c r="F13" t="s">
        <v>20</v>
      </c>
      <c r="G13" s="7" t="s">
        <v>86</v>
      </c>
      <c r="H13" s="7" t="s">
        <v>85</v>
      </c>
      <c r="I13" s="2" t="s">
        <v>76</v>
      </c>
      <c r="J13" t="s">
        <v>140</v>
      </c>
    </row>
    <row r="14" spans="1:10" x14ac:dyDescent="0.3">
      <c r="A14" s="1" t="s">
        <v>21</v>
      </c>
      <c r="B14" s="6" t="s">
        <v>52</v>
      </c>
      <c r="C14">
        <v>2</v>
      </c>
      <c r="D14" s="11">
        <v>0</v>
      </c>
      <c r="E14" s="12">
        <f t="shared" si="0"/>
        <v>0</v>
      </c>
      <c r="F14" t="s">
        <v>22</v>
      </c>
      <c r="G14" s="7" t="s">
        <v>86</v>
      </c>
      <c r="H14" s="7" t="s">
        <v>85</v>
      </c>
      <c r="I14" s="2" t="s">
        <v>76</v>
      </c>
      <c r="J14" t="s">
        <v>140</v>
      </c>
    </row>
    <row r="15" spans="1:10" x14ac:dyDescent="0.3">
      <c r="A15" s="1" t="s">
        <v>23</v>
      </c>
      <c r="B15" s="6" t="s">
        <v>54</v>
      </c>
      <c r="C15">
        <v>12</v>
      </c>
      <c r="D15" s="11">
        <v>0.16600000000000001</v>
      </c>
      <c r="E15" s="12">
        <f t="shared" si="0"/>
        <v>1.992</v>
      </c>
      <c r="F15" t="s">
        <v>24</v>
      </c>
      <c r="G15" s="7" t="s">
        <v>75</v>
      </c>
      <c r="H15" s="7" t="s">
        <v>24</v>
      </c>
      <c r="I15" s="9" t="s">
        <v>74</v>
      </c>
      <c r="J15" t="s">
        <v>66</v>
      </c>
    </row>
    <row r="16" spans="1:10" x14ac:dyDescent="0.3">
      <c r="A16" s="1" t="s">
        <v>25</v>
      </c>
      <c r="B16" s="6" t="s">
        <v>48</v>
      </c>
      <c r="C16">
        <v>10</v>
      </c>
      <c r="D16" s="11">
        <v>9.7000000000000003E-3</v>
      </c>
      <c r="E16" s="12">
        <f t="shared" si="0"/>
        <v>9.7000000000000003E-2</v>
      </c>
      <c r="F16" t="s">
        <v>26</v>
      </c>
      <c r="G16" s="7" t="s">
        <v>81</v>
      </c>
      <c r="H16" s="7" t="s">
        <v>82</v>
      </c>
      <c r="I16" s="9" t="s">
        <v>74</v>
      </c>
      <c r="J16" t="s">
        <v>68</v>
      </c>
    </row>
    <row r="17" spans="1:10" x14ac:dyDescent="0.3">
      <c r="A17" s="1" t="s">
        <v>27</v>
      </c>
      <c r="B17" s="6" t="s">
        <v>55</v>
      </c>
      <c r="C17">
        <v>10</v>
      </c>
      <c r="D17" s="11">
        <v>0.191</v>
      </c>
      <c r="E17" s="12">
        <f t="shared" si="0"/>
        <v>1.9100000000000001</v>
      </c>
      <c r="F17" t="s">
        <v>28</v>
      </c>
      <c r="G17" s="7" t="s">
        <v>73</v>
      </c>
      <c r="H17" s="7" t="s">
        <v>88</v>
      </c>
      <c r="I17" s="9" t="s">
        <v>74</v>
      </c>
      <c r="J17" t="s">
        <v>69</v>
      </c>
    </row>
    <row r="18" spans="1:10" ht="13.2" customHeight="1" x14ac:dyDescent="0.3">
      <c r="A18" s="1" t="s">
        <v>29</v>
      </c>
      <c r="B18" s="6" t="s">
        <v>48</v>
      </c>
      <c r="C18">
        <v>15</v>
      </c>
      <c r="D18" s="11">
        <v>9.7000000000000003E-3</v>
      </c>
      <c r="E18" s="12">
        <f t="shared" si="0"/>
        <v>0.14550000000000002</v>
      </c>
      <c r="F18" t="s">
        <v>30</v>
      </c>
      <c r="G18" s="7" t="s">
        <v>81</v>
      </c>
      <c r="H18" s="7" t="s">
        <v>83</v>
      </c>
      <c r="I18" s="9" t="s">
        <v>74</v>
      </c>
      <c r="J18" s="8" t="s">
        <v>68</v>
      </c>
    </row>
    <row r="19" spans="1:10" x14ac:dyDescent="0.3">
      <c r="A19" s="1" t="s">
        <v>31</v>
      </c>
      <c r="B19" s="6" t="s">
        <v>48</v>
      </c>
      <c r="C19">
        <v>13</v>
      </c>
      <c r="D19" s="11">
        <v>9.7000000000000003E-3</v>
      </c>
      <c r="E19" s="12">
        <f t="shared" si="0"/>
        <v>0.12609999999999999</v>
      </c>
      <c r="F19" t="s">
        <v>32</v>
      </c>
      <c r="G19" s="7" t="s">
        <v>81</v>
      </c>
      <c r="H19" s="7" t="s">
        <v>87</v>
      </c>
      <c r="I19" s="9" t="s">
        <v>74</v>
      </c>
      <c r="J19" t="s">
        <v>68</v>
      </c>
    </row>
    <row r="20" spans="1:10" x14ac:dyDescent="0.3">
      <c r="A20" s="1" t="s">
        <v>33</v>
      </c>
      <c r="B20" s="6" t="s">
        <v>48</v>
      </c>
      <c r="C20">
        <v>4</v>
      </c>
      <c r="D20" s="11">
        <v>9.7000000000000003E-3</v>
      </c>
      <c r="E20" s="12">
        <f t="shared" si="0"/>
        <v>3.8800000000000001E-2</v>
      </c>
      <c r="F20" t="s">
        <v>34</v>
      </c>
      <c r="G20" s="7" t="s">
        <v>81</v>
      </c>
      <c r="H20" s="7" t="s">
        <v>84</v>
      </c>
      <c r="I20" s="9" t="s">
        <v>74</v>
      </c>
      <c r="J20" t="s">
        <v>68</v>
      </c>
    </row>
    <row r="21" spans="1:10" x14ac:dyDescent="0.3">
      <c r="A21" s="1" t="s">
        <v>35</v>
      </c>
      <c r="B21" s="7" t="s">
        <v>65</v>
      </c>
      <c r="C21">
        <v>1</v>
      </c>
      <c r="D21" s="11">
        <v>0.27</v>
      </c>
      <c r="E21" s="12">
        <f t="shared" si="0"/>
        <v>0.27</v>
      </c>
      <c r="F21" t="s">
        <v>36</v>
      </c>
      <c r="G21" s="7" t="s">
        <v>79</v>
      </c>
      <c r="H21" s="7" t="s">
        <v>80</v>
      </c>
      <c r="I21" s="9" t="s">
        <v>74</v>
      </c>
      <c r="J21" t="s">
        <v>70</v>
      </c>
    </row>
    <row r="22" spans="1:10" x14ac:dyDescent="0.3">
      <c r="A22" s="1" t="s">
        <v>38</v>
      </c>
      <c r="B22" s="6" t="s">
        <v>56</v>
      </c>
      <c r="C22">
        <v>1</v>
      </c>
      <c r="D22" s="11">
        <v>4.8</v>
      </c>
      <c r="E22" s="12">
        <f t="shared" si="0"/>
        <v>4.8</v>
      </c>
      <c r="F22" t="s">
        <v>37</v>
      </c>
      <c r="G22" s="7" t="s">
        <v>77</v>
      </c>
      <c r="H22" s="7" t="s">
        <v>78</v>
      </c>
      <c r="I22" s="9" t="s">
        <v>74</v>
      </c>
      <c r="J22" t="s">
        <v>67</v>
      </c>
    </row>
    <row r="24" spans="1:10" x14ac:dyDescent="0.3">
      <c r="C24" s="64" t="s">
        <v>104</v>
      </c>
      <c r="D24" s="64"/>
      <c r="E24" s="12">
        <f>SUM(E4:E22)</f>
        <v>15.232399999999998</v>
      </c>
    </row>
  </sheetData>
  <mergeCells count="3">
    <mergeCell ref="A1:J1"/>
    <mergeCell ref="A2:J2"/>
    <mergeCell ref="C24:D24"/>
  </mergeCells>
  <hyperlinks>
    <hyperlink ref="I11" r:id="rId1"/>
    <hyperlink ref="I15" r:id="rId2"/>
    <hyperlink ref="I22" r:id="rId3"/>
    <hyperlink ref="I21" r:id="rId4"/>
    <hyperlink ref="I16" r:id="rId5"/>
    <hyperlink ref="I18" r:id="rId6"/>
    <hyperlink ref="I20" r:id="rId7"/>
    <hyperlink ref="I19" r:id="rId8"/>
    <hyperlink ref="I17" r:id="rId9"/>
    <hyperlink ref="I12" r:id="rId10"/>
    <hyperlink ref="I9" r:id="rId11"/>
    <hyperlink ref="I4" r:id="rId12"/>
    <hyperlink ref="I5" r:id="rId13"/>
    <hyperlink ref="I6" r:id="rId14"/>
    <hyperlink ref="I7" r:id="rId15"/>
    <hyperlink ref="I8" r:id="rId16"/>
    <hyperlink ref="I10" r:id="rId17"/>
  </hyperlinks>
  <pageMargins left="0.7" right="0.7" top="0.75" bottom="0.75" header="0.3" footer="0.3"/>
  <pageSetup orientation="portrait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D1" workbookViewId="0">
      <selection activeCell="B2" sqref="B2:J21"/>
    </sheetView>
  </sheetViews>
  <sheetFormatPr defaultRowHeight="14.4" x14ac:dyDescent="0.3"/>
  <cols>
    <col min="1" max="1" width="19.109375" customWidth="1"/>
    <col min="2" max="2" width="10.6640625" style="17" bestFit="1" customWidth="1"/>
    <col min="3" max="3" width="8.33203125" bestFit="1" customWidth="1"/>
    <col min="4" max="4" width="20.88671875" style="11" bestFit="1" customWidth="1"/>
    <col min="5" max="5" width="11.109375" style="11" bestFit="1" customWidth="1"/>
    <col min="6" max="6" width="16.44140625" bestFit="1" customWidth="1"/>
    <col min="7" max="7" width="24" bestFit="1" customWidth="1"/>
    <col min="8" max="8" width="17.5546875" bestFit="1" customWidth="1"/>
    <col min="9" max="9" width="14.88671875" bestFit="1" customWidth="1"/>
    <col min="10" max="10" width="61.88671875" bestFit="1" customWidth="1"/>
  </cols>
  <sheetData>
    <row r="1" spans="1:10" x14ac:dyDescent="0.3">
      <c r="A1" s="3" t="s">
        <v>40</v>
      </c>
      <c r="B1" s="15" t="s">
        <v>44</v>
      </c>
      <c r="C1" s="16" t="s">
        <v>39</v>
      </c>
      <c r="D1" s="10" t="s">
        <v>41</v>
      </c>
      <c r="E1" s="10" t="s">
        <v>42</v>
      </c>
      <c r="F1" s="16" t="s">
        <v>0</v>
      </c>
      <c r="G1" s="16" t="s">
        <v>43</v>
      </c>
      <c r="H1" s="16" t="s">
        <v>45</v>
      </c>
      <c r="I1" s="16" t="s">
        <v>46</v>
      </c>
      <c r="J1" s="16" t="s">
        <v>47</v>
      </c>
    </row>
    <row r="2" spans="1:10" x14ac:dyDescent="0.3">
      <c r="A2" t="s">
        <v>146</v>
      </c>
      <c r="B2" s="17" t="s">
        <v>48</v>
      </c>
      <c r="C2">
        <v>4</v>
      </c>
      <c r="D2" s="11">
        <v>2.8000000000000001E-2</v>
      </c>
      <c r="E2" s="11">
        <f>C2*D2</f>
        <v>0.112</v>
      </c>
      <c r="F2" s="7" t="s">
        <v>2</v>
      </c>
      <c r="G2" s="7" t="s">
        <v>94</v>
      </c>
      <c r="H2" s="7" t="s">
        <v>93</v>
      </c>
      <c r="I2" s="9" t="s">
        <v>74</v>
      </c>
      <c r="J2" t="s">
        <v>58</v>
      </c>
    </row>
    <row r="3" spans="1:10" x14ac:dyDescent="0.3">
      <c r="A3" t="s">
        <v>147</v>
      </c>
      <c r="B3" s="17" t="s">
        <v>48</v>
      </c>
      <c r="C3">
        <v>3</v>
      </c>
      <c r="D3" s="11">
        <v>4.7E-2</v>
      </c>
      <c r="E3" s="11">
        <f>C3*D3</f>
        <v>0.14100000000000001</v>
      </c>
      <c r="F3" s="7" t="s">
        <v>8</v>
      </c>
      <c r="G3" s="7" t="s">
        <v>94</v>
      </c>
      <c r="H3" s="7" t="s">
        <v>99</v>
      </c>
      <c r="I3" s="9" t="s">
        <v>74</v>
      </c>
      <c r="J3" t="s">
        <v>57</v>
      </c>
    </row>
    <row r="4" spans="1:10" x14ac:dyDescent="0.3">
      <c r="A4" t="s">
        <v>108</v>
      </c>
      <c r="B4" s="17" t="s">
        <v>169</v>
      </c>
      <c r="C4">
        <v>1</v>
      </c>
      <c r="D4" s="11">
        <v>0.38</v>
      </c>
      <c r="E4" s="11">
        <f t="shared" ref="E4:E21" si="0">C4*D4</f>
        <v>0.38</v>
      </c>
      <c r="F4" s="7" t="s">
        <v>148</v>
      </c>
      <c r="G4" s="7" t="s">
        <v>71</v>
      </c>
      <c r="H4" s="7" t="s">
        <v>182</v>
      </c>
      <c r="I4" s="9" t="s">
        <v>74</v>
      </c>
      <c r="J4" s="18" t="s">
        <v>183</v>
      </c>
    </row>
    <row r="5" spans="1:10" x14ac:dyDescent="0.3">
      <c r="A5" t="s">
        <v>149</v>
      </c>
      <c r="B5" s="17" t="s">
        <v>51</v>
      </c>
      <c r="C5">
        <v>1</v>
      </c>
      <c r="D5" s="11">
        <v>0.122</v>
      </c>
      <c r="E5" s="11">
        <f t="shared" si="0"/>
        <v>0.122</v>
      </c>
      <c r="F5" s="7" t="s">
        <v>14</v>
      </c>
      <c r="G5" s="7" t="s">
        <v>71</v>
      </c>
      <c r="H5" s="7" t="s">
        <v>102</v>
      </c>
      <c r="I5" s="9" t="s">
        <v>74</v>
      </c>
      <c r="J5" t="s">
        <v>62</v>
      </c>
    </row>
    <row r="6" spans="1:10" x14ac:dyDescent="0.3">
      <c r="A6" t="s">
        <v>150</v>
      </c>
      <c r="B6" s="17" t="s">
        <v>169</v>
      </c>
      <c r="C6">
        <v>1</v>
      </c>
      <c r="D6" s="11">
        <v>0.38</v>
      </c>
      <c r="E6" s="11">
        <f t="shared" si="0"/>
        <v>0.38</v>
      </c>
      <c r="F6" s="7" t="s">
        <v>151</v>
      </c>
      <c r="G6" s="7" t="s">
        <v>71</v>
      </c>
      <c r="H6" s="7" t="s">
        <v>151</v>
      </c>
      <c r="I6" s="9" t="s">
        <v>74</v>
      </c>
      <c r="J6" t="s">
        <v>184</v>
      </c>
    </row>
    <row r="7" spans="1:10" x14ac:dyDescent="0.3">
      <c r="A7" t="s">
        <v>152</v>
      </c>
      <c r="B7" s="17" t="s">
        <v>48</v>
      </c>
      <c r="C7">
        <v>2</v>
      </c>
      <c r="D7" s="11">
        <v>0.14000000000000001</v>
      </c>
      <c r="E7" s="11">
        <f t="shared" si="0"/>
        <v>0.28000000000000003</v>
      </c>
      <c r="F7" s="7" t="s">
        <v>12</v>
      </c>
      <c r="G7" s="7" t="s">
        <v>91</v>
      </c>
      <c r="H7" s="7" t="s">
        <v>92</v>
      </c>
      <c r="I7" s="9" t="s">
        <v>74</v>
      </c>
      <c r="J7" t="s">
        <v>61</v>
      </c>
    </row>
    <row r="8" spans="1:10" x14ac:dyDescent="0.3">
      <c r="A8" t="s">
        <v>19</v>
      </c>
      <c r="B8" s="17" t="s">
        <v>52</v>
      </c>
      <c r="C8">
        <v>1</v>
      </c>
      <c r="D8" s="11">
        <v>0</v>
      </c>
      <c r="E8" s="11">
        <f t="shared" si="0"/>
        <v>0</v>
      </c>
      <c r="F8" s="7" t="s">
        <v>153</v>
      </c>
      <c r="G8" s="7" t="s">
        <v>86</v>
      </c>
      <c r="H8" s="7" t="s">
        <v>85</v>
      </c>
      <c r="I8" s="7" t="s">
        <v>76</v>
      </c>
      <c r="J8" t="s">
        <v>140</v>
      </c>
    </row>
    <row r="9" spans="1:10" x14ac:dyDescent="0.3">
      <c r="A9" t="s">
        <v>154</v>
      </c>
      <c r="B9" s="17" t="s">
        <v>52</v>
      </c>
      <c r="C9">
        <v>2</v>
      </c>
      <c r="D9" s="11">
        <v>0</v>
      </c>
      <c r="E9" s="11">
        <f t="shared" si="0"/>
        <v>0</v>
      </c>
      <c r="F9" s="7" t="s">
        <v>22</v>
      </c>
      <c r="G9" s="7" t="s">
        <v>86</v>
      </c>
      <c r="H9" s="7" t="s">
        <v>85</v>
      </c>
      <c r="I9" s="7" t="s">
        <v>76</v>
      </c>
      <c r="J9" t="s">
        <v>140</v>
      </c>
    </row>
    <row r="10" spans="1:10" x14ac:dyDescent="0.3">
      <c r="A10" t="s">
        <v>155</v>
      </c>
      <c r="B10" s="17" t="s">
        <v>52</v>
      </c>
      <c r="C10">
        <v>3</v>
      </c>
      <c r="D10" s="11">
        <v>0</v>
      </c>
      <c r="E10" s="11">
        <f t="shared" si="0"/>
        <v>0</v>
      </c>
      <c r="F10" s="7" t="s">
        <v>156</v>
      </c>
      <c r="G10" s="7" t="s">
        <v>86</v>
      </c>
      <c r="H10" s="7" t="s">
        <v>85</v>
      </c>
      <c r="I10" s="7" t="s">
        <v>76</v>
      </c>
      <c r="J10" t="s">
        <v>140</v>
      </c>
    </row>
    <row r="11" spans="1:10" x14ac:dyDescent="0.3">
      <c r="A11" t="s">
        <v>157</v>
      </c>
      <c r="B11" s="17" t="s">
        <v>52</v>
      </c>
      <c r="C11">
        <v>1</v>
      </c>
      <c r="D11" s="11">
        <v>0</v>
      </c>
      <c r="E11" s="11">
        <f t="shared" si="0"/>
        <v>0</v>
      </c>
      <c r="F11" s="7" t="s">
        <v>158</v>
      </c>
      <c r="G11" s="7" t="s">
        <v>86</v>
      </c>
      <c r="H11" s="7" t="s">
        <v>85</v>
      </c>
      <c r="I11" s="7" t="s">
        <v>76</v>
      </c>
      <c r="J11" t="s">
        <v>140</v>
      </c>
    </row>
    <row r="12" spans="1:10" x14ac:dyDescent="0.3">
      <c r="A12" t="s">
        <v>159</v>
      </c>
      <c r="B12" s="17" t="s">
        <v>52</v>
      </c>
      <c r="C12">
        <v>2</v>
      </c>
      <c r="D12" s="11">
        <v>0</v>
      </c>
      <c r="E12" s="11">
        <f t="shared" si="0"/>
        <v>0</v>
      </c>
      <c r="F12" s="7" t="s">
        <v>160</v>
      </c>
      <c r="G12" s="7" t="s">
        <v>86</v>
      </c>
      <c r="H12" s="7" t="s">
        <v>85</v>
      </c>
      <c r="I12" s="7" t="s">
        <v>76</v>
      </c>
      <c r="J12" t="s">
        <v>140</v>
      </c>
    </row>
    <row r="13" spans="1:10" x14ac:dyDescent="0.3">
      <c r="A13" t="s">
        <v>161</v>
      </c>
      <c r="B13" s="17" t="s">
        <v>48</v>
      </c>
      <c r="C13">
        <v>1</v>
      </c>
      <c r="D13" s="11">
        <v>9.7000000000000003E-3</v>
      </c>
      <c r="E13" s="11">
        <f t="shared" si="0"/>
        <v>9.7000000000000003E-3</v>
      </c>
      <c r="F13" s="7" t="s">
        <v>30</v>
      </c>
      <c r="G13" s="7" t="s">
        <v>81</v>
      </c>
      <c r="H13" s="7" t="s">
        <v>83</v>
      </c>
      <c r="I13" s="9" t="s">
        <v>74</v>
      </c>
      <c r="J13" s="8" t="s">
        <v>68</v>
      </c>
    </row>
    <row r="14" spans="1:10" x14ac:dyDescent="0.3">
      <c r="A14" t="s">
        <v>162</v>
      </c>
      <c r="B14" s="17" t="s">
        <v>48</v>
      </c>
      <c r="C14">
        <v>4</v>
      </c>
      <c r="D14" s="11">
        <v>9.7000000000000003E-3</v>
      </c>
      <c r="E14" s="11">
        <f t="shared" si="0"/>
        <v>3.8800000000000001E-2</v>
      </c>
      <c r="F14" s="7" t="s">
        <v>120</v>
      </c>
      <c r="G14" s="7" t="s">
        <v>81</v>
      </c>
      <c r="H14" s="7" t="s">
        <v>135</v>
      </c>
      <c r="I14" s="9" t="s">
        <v>74</v>
      </c>
      <c r="J14" t="s">
        <v>68</v>
      </c>
    </row>
    <row r="15" spans="1:10" x14ac:dyDescent="0.3">
      <c r="A15" t="s">
        <v>119</v>
      </c>
      <c r="B15" s="17" t="s">
        <v>48</v>
      </c>
      <c r="C15">
        <v>1</v>
      </c>
      <c r="D15" s="11">
        <v>9.7000000000000003E-3</v>
      </c>
      <c r="E15" s="11">
        <f t="shared" si="0"/>
        <v>9.7000000000000003E-3</v>
      </c>
      <c r="F15" s="7" t="s">
        <v>34</v>
      </c>
      <c r="G15" s="7" t="s">
        <v>81</v>
      </c>
      <c r="H15" s="7" t="s">
        <v>84</v>
      </c>
      <c r="I15" s="9" t="s">
        <v>74</v>
      </c>
      <c r="J15" t="s">
        <v>68</v>
      </c>
    </row>
    <row r="16" spans="1:10" x14ac:dyDescent="0.3">
      <c r="A16" t="s">
        <v>163</v>
      </c>
      <c r="B16" s="17" t="s">
        <v>48</v>
      </c>
      <c r="C16">
        <v>4</v>
      </c>
      <c r="D16" s="11">
        <v>9.7000000000000003E-3</v>
      </c>
      <c r="E16" s="11">
        <f t="shared" si="0"/>
        <v>3.8800000000000001E-2</v>
      </c>
      <c r="F16" s="7" t="s">
        <v>32</v>
      </c>
      <c r="G16" s="7" t="s">
        <v>81</v>
      </c>
      <c r="H16" s="7" t="s">
        <v>87</v>
      </c>
      <c r="I16" s="9" t="s">
        <v>74</v>
      </c>
      <c r="J16" t="s">
        <v>68</v>
      </c>
    </row>
    <row r="17" spans="1:10" x14ac:dyDescent="0.3">
      <c r="A17" t="s">
        <v>164</v>
      </c>
      <c r="B17" s="17" t="s">
        <v>48</v>
      </c>
      <c r="C17">
        <v>1</v>
      </c>
      <c r="D17" s="11">
        <v>2.4E-2</v>
      </c>
      <c r="E17" s="11">
        <f t="shared" si="0"/>
        <v>2.4E-2</v>
      </c>
      <c r="F17" s="7" t="s">
        <v>28</v>
      </c>
      <c r="G17" s="7" t="s">
        <v>81</v>
      </c>
      <c r="H17" s="7" t="s">
        <v>173</v>
      </c>
      <c r="I17" s="9" t="s">
        <v>74</v>
      </c>
      <c r="J17" t="s">
        <v>68</v>
      </c>
    </row>
    <row r="18" spans="1:10" x14ac:dyDescent="0.3">
      <c r="A18" t="s">
        <v>165</v>
      </c>
      <c r="B18" s="17" t="s">
        <v>48</v>
      </c>
      <c r="C18">
        <v>1</v>
      </c>
      <c r="D18" s="11">
        <v>9.7000000000000003E-3</v>
      </c>
      <c r="E18" s="11">
        <f t="shared" si="0"/>
        <v>9.7000000000000003E-3</v>
      </c>
      <c r="F18" s="7" t="s">
        <v>26</v>
      </c>
      <c r="G18" s="7" t="s">
        <v>81</v>
      </c>
      <c r="H18" s="7" t="s">
        <v>82</v>
      </c>
      <c r="I18" s="9" t="s">
        <v>74</v>
      </c>
      <c r="J18" t="s">
        <v>68</v>
      </c>
    </row>
    <row r="19" spans="1:10" x14ac:dyDescent="0.3">
      <c r="A19" t="s">
        <v>121</v>
      </c>
      <c r="B19" s="17" t="s">
        <v>170</v>
      </c>
      <c r="C19">
        <v>1</v>
      </c>
      <c r="D19" s="11">
        <v>0.49</v>
      </c>
      <c r="E19" s="11">
        <f t="shared" si="0"/>
        <v>0.49</v>
      </c>
      <c r="F19" s="7" t="s">
        <v>166</v>
      </c>
      <c r="G19" s="7" t="s">
        <v>174</v>
      </c>
      <c r="H19" s="7" t="s">
        <v>166</v>
      </c>
      <c r="I19" s="9" t="s">
        <v>74</v>
      </c>
      <c r="J19" t="s">
        <v>175</v>
      </c>
    </row>
    <row r="20" spans="1:10" x14ac:dyDescent="0.3">
      <c r="A20" t="s">
        <v>123</v>
      </c>
      <c r="B20" s="17" t="s">
        <v>171</v>
      </c>
      <c r="C20">
        <v>1</v>
      </c>
      <c r="D20" s="11">
        <v>0.55000000000000004</v>
      </c>
      <c r="E20" s="11">
        <f t="shared" si="0"/>
        <v>0.55000000000000004</v>
      </c>
      <c r="F20" s="7" t="s">
        <v>167</v>
      </c>
      <c r="G20" s="7" t="s">
        <v>176</v>
      </c>
      <c r="H20" s="7" t="s">
        <v>177</v>
      </c>
      <c r="I20" s="9" t="s">
        <v>74</v>
      </c>
      <c r="J20" s="9" t="s">
        <v>178</v>
      </c>
    </row>
    <row r="21" spans="1:10" x14ac:dyDescent="0.3">
      <c r="A21" t="s">
        <v>168</v>
      </c>
      <c r="B21" s="17" t="s">
        <v>172</v>
      </c>
      <c r="C21">
        <v>1</v>
      </c>
      <c r="D21" s="11">
        <v>0.7</v>
      </c>
      <c r="E21" s="11">
        <f t="shared" si="0"/>
        <v>0.7</v>
      </c>
      <c r="F21" s="7" t="s">
        <v>179</v>
      </c>
      <c r="G21" s="7" t="s">
        <v>176</v>
      </c>
      <c r="H21" s="7" t="s">
        <v>180</v>
      </c>
      <c r="I21" s="9" t="s">
        <v>74</v>
      </c>
      <c r="J21" s="23" t="s">
        <v>181</v>
      </c>
    </row>
    <row r="23" spans="1:10" x14ac:dyDescent="0.3">
      <c r="C23" s="64" t="s">
        <v>138</v>
      </c>
      <c r="D23" s="64"/>
      <c r="E23" s="11">
        <f>SUM(E2:E21)</f>
        <v>3.2857000000000003</v>
      </c>
    </row>
  </sheetData>
  <mergeCells count="1">
    <mergeCell ref="C23:D23"/>
  </mergeCells>
  <hyperlinks>
    <hyperlink ref="I2" r:id="rId1"/>
    <hyperlink ref="I3" r:id="rId2"/>
    <hyperlink ref="I7" r:id="rId3"/>
    <hyperlink ref="I5" r:id="rId4"/>
    <hyperlink ref="I13" r:id="rId5"/>
    <hyperlink ref="I14" r:id="rId6"/>
    <hyperlink ref="I15" r:id="rId7"/>
    <hyperlink ref="I16" r:id="rId8"/>
    <hyperlink ref="I18" r:id="rId9"/>
    <hyperlink ref="I17" r:id="rId10"/>
    <hyperlink ref="I19" r:id="rId11"/>
    <hyperlink ref="I20" r:id="rId12"/>
    <hyperlink ref="J20" r:id="rId13"/>
    <hyperlink ref="I21" r:id="rId14"/>
    <hyperlink ref="I4" r:id="rId15"/>
    <hyperlink ref="I6" r:id="rId16"/>
  </hyperlinks>
  <pageMargins left="0.7" right="0.7" top="0.75" bottom="0.75" header="0.3" footer="0.3"/>
  <pageSetup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2" sqref="B2:J17"/>
    </sheetView>
  </sheetViews>
  <sheetFormatPr defaultRowHeight="14.4" x14ac:dyDescent="0.3"/>
  <cols>
    <col min="1" max="1" width="17.21875" customWidth="1"/>
    <col min="2" max="2" width="11.5546875" style="7" bestFit="1" customWidth="1"/>
    <col min="3" max="3" width="8.33203125" bestFit="1" customWidth="1"/>
    <col min="4" max="4" width="13.5546875" style="11" bestFit="1" customWidth="1"/>
    <col min="5" max="5" width="11.109375" style="11" bestFit="1" customWidth="1"/>
    <col min="6" max="6" width="12" style="7" bestFit="1" customWidth="1"/>
    <col min="7" max="7" width="24" style="7" bestFit="1" customWidth="1"/>
    <col min="8" max="8" width="21.109375" bestFit="1" customWidth="1"/>
    <col min="9" max="9" width="14.88671875" bestFit="1" customWidth="1"/>
    <col min="10" max="10" width="81.6640625" bestFit="1" customWidth="1"/>
  </cols>
  <sheetData>
    <row r="1" spans="1:10" x14ac:dyDescent="0.3">
      <c r="A1" s="3" t="s">
        <v>40</v>
      </c>
      <c r="B1" s="13" t="s">
        <v>44</v>
      </c>
      <c r="C1" s="14" t="s">
        <v>39</v>
      </c>
      <c r="D1" s="10" t="s">
        <v>41</v>
      </c>
      <c r="E1" s="10" t="s">
        <v>42</v>
      </c>
      <c r="F1" s="14" t="s">
        <v>0</v>
      </c>
      <c r="G1" s="14" t="s">
        <v>43</v>
      </c>
      <c r="H1" s="14" t="s">
        <v>45</v>
      </c>
      <c r="I1" s="14" t="s">
        <v>46</v>
      </c>
      <c r="J1" s="14" t="s">
        <v>47</v>
      </c>
    </row>
    <row r="2" spans="1:10" x14ac:dyDescent="0.3">
      <c r="A2" t="s">
        <v>105</v>
      </c>
      <c r="B2" s="17" t="s">
        <v>49</v>
      </c>
      <c r="C2">
        <v>2</v>
      </c>
      <c r="D2" s="11">
        <v>0.29699999999999999</v>
      </c>
      <c r="E2" s="11">
        <f>C2*D2</f>
        <v>0.59399999999999997</v>
      </c>
      <c r="F2" s="7" t="s">
        <v>4</v>
      </c>
      <c r="G2" s="7" t="s">
        <v>96</v>
      </c>
      <c r="H2" s="7" t="s">
        <v>95</v>
      </c>
      <c r="I2" s="9" t="s">
        <v>74</v>
      </c>
      <c r="J2" t="s">
        <v>57</v>
      </c>
    </row>
    <row r="3" spans="1:10" x14ac:dyDescent="0.3">
      <c r="A3" t="s">
        <v>106</v>
      </c>
      <c r="B3" s="17" t="s">
        <v>48</v>
      </c>
      <c r="C3">
        <v>3</v>
      </c>
      <c r="D3" s="11">
        <v>2.8000000000000001E-2</v>
      </c>
      <c r="E3" s="11">
        <f t="shared" ref="E3:E17" si="0">C3*D3</f>
        <v>8.4000000000000005E-2</v>
      </c>
      <c r="F3" s="7" t="s">
        <v>2</v>
      </c>
      <c r="G3" s="7" t="s">
        <v>94</v>
      </c>
      <c r="H3" s="7" t="s">
        <v>93</v>
      </c>
      <c r="I3" s="9" t="s">
        <v>74</v>
      </c>
      <c r="J3" t="s">
        <v>58</v>
      </c>
    </row>
    <row r="4" spans="1:10" x14ac:dyDescent="0.3">
      <c r="A4" t="s">
        <v>107</v>
      </c>
      <c r="B4" s="17" t="s">
        <v>49</v>
      </c>
      <c r="C4">
        <v>3</v>
      </c>
      <c r="D4" s="11">
        <v>0.14199999999999999</v>
      </c>
      <c r="E4" s="11">
        <f t="shared" si="0"/>
        <v>0.42599999999999993</v>
      </c>
      <c r="F4" s="7" t="s">
        <v>6</v>
      </c>
      <c r="G4" s="7" t="s">
        <v>98</v>
      </c>
      <c r="H4" s="7" t="s">
        <v>97</v>
      </c>
      <c r="I4" s="9" t="s">
        <v>74</v>
      </c>
      <c r="J4" t="s">
        <v>59</v>
      </c>
    </row>
    <row r="5" spans="1:10" x14ac:dyDescent="0.3">
      <c r="A5" t="s">
        <v>108</v>
      </c>
      <c r="B5" s="17" t="s">
        <v>124</v>
      </c>
      <c r="C5">
        <v>1</v>
      </c>
      <c r="D5" s="11">
        <v>0.35</v>
      </c>
      <c r="E5" s="11">
        <f t="shared" si="0"/>
        <v>0.35</v>
      </c>
      <c r="F5" s="7" t="s">
        <v>109</v>
      </c>
      <c r="G5" s="7" t="s">
        <v>133</v>
      </c>
      <c r="H5" s="7" t="s">
        <v>132</v>
      </c>
      <c r="I5" s="9" t="s">
        <v>74</v>
      </c>
      <c r="J5" s="18" t="s">
        <v>145</v>
      </c>
    </row>
    <row r="6" spans="1:10" x14ac:dyDescent="0.3">
      <c r="A6" t="s">
        <v>110</v>
      </c>
      <c r="B6" s="17" t="s">
        <v>48</v>
      </c>
      <c r="C6">
        <v>2</v>
      </c>
      <c r="D6" s="11">
        <v>0.14000000000000001</v>
      </c>
      <c r="E6" s="11">
        <f t="shared" si="0"/>
        <v>0.28000000000000003</v>
      </c>
      <c r="F6" s="7" t="s">
        <v>12</v>
      </c>
      <c r="G6" s="7" t="s">
        <v>91</v>
      </c>
      <c r="H6" s="7" t="s">
        <v>92</v>
      </c>
      <c r="I6" s="9" t="s">
        <v>74</v>
      </c>
      <c r="J6" t="s">
        <v>61</v>
      </c>
    </row>
    <row r="7" spans="1:10" x14ac:dyDescent="0.3">
      <c r="A7" t="s">
        <v>111</v>
      </c>
      <c r="B7" s="17" t="s">
        <v>51</v>
      </c>
      <c r="C7">
        <v>1</v>
      </c>
      <c r="D7" s="11">
        <v>9.7000000000000003E-2</v>
      </c>
      <c r="E7" s="11">
        <f t="shared" si="0"/>
        <v>9.7000000000000003E-2</v>
      </c>
      <c r="F7" s="7" t="s">
        <v>72</v>
      </c>
      <c r="G7" s="7" t="s">
        <v>71</v>
      </c>
      <c r="H7" s="7" t="s">
        <v>16</v>
      </c>
      <c r="I7" s="9" t="s">
        <v>74</v>
      </c>
      <c r="J7" s="18" t="s">
        <v>139</v>
      </c>
    </row>
    <row r="8" spans="1:10" x14ac:dyDescent="0.3">
      <c r="A8" t="s">
        <v>17</v>
      </c>
      <c r="B8" s="17" t="s">
        <v>52</v>
      </c>
      <c r="C8">
        <v>1</v>
      </c>
      <c r="E8" s="11">
        <f t="shared" si="0"/>
        <v>0</v>
      </c>
      <c r="F8" s="7" t="s">
        <v>85</v>
      </c>
      <c r="G8" s="7" t="s">
        <v>86</v>
      </c>
      <c r="H8" s="7" t="s">
        <v>85</v>
      </c>
      <c r="I8" t="s">
        <v>76</v>
      </c>
      <c r="J8" t="s">
        <v>140</v>
      </c>
    </row>
    <row r="9" spans="1:10" x14ac:dyDescent="0.3">
      <c r="A9" t="s">
        <v>112</v>
      </c>
      <c r="B9" s="17" t="s">
        <v>52</v>
      </c>
      <c r="C9">
        <v>1</v>
      </c>
      <c r="E9" s="11">
        <f t="shared" si="0"/>
        <v>0</v>
      </c>
      <c r="F9" s="7" t="s">
        <v>85</v>
      </c>
      <c r="G9" s="7" t="s">
        <v>86</v>
      </c>
      <c r="H9" s="7" t="s">
        <v>85</v>
      </c>
      <c r="I9" t="s">
        <v>76</v>
      </c>
      <c r="J9" t="s">
        <v>140</v>
      </c>
    </row>
    <row r="10" spans="1:10" x14ac:dyDescent="0.3">
      <c r="A10" t="s">
        <v>113</v>
      </c>
      <c r="B10" s="17" t="s">
        <v>125</v>
      </c>
      <c r="C10">
        <v>1</v>
      </c>
      <c r="D10" s="11">
        <v>0.45</v>
      </c>
      <c r="E10" s="11">
        <f t="shared" si="0"/>
        <v>0.45</v>
      </c>
      <c r="F10" s="7" t="s">
        <v>114</v>
      </c>
      <c r="G10" s="7" t="s">
        <v>130</v>
      </c>
      <c r="H10" s="7" t="s">
        <v>131</v>
      </c>
      <c r="I10" s="9" t="s">
        <v>74</v>
      </c>
      <c r="J10" s="18" t="s">
        <v>141</v>
      </c>
    </row>
    <row r="11" spans="1:10" x14ac:dyDescent="0.3">
      <c r="A11" t="s">
        <v>115</v>
      </c>
      <c r="B11" s="17" t="s">
        <v>48</v>
      </c>
      <c r="C11">
        <v>2</v>
      </c>
      <c r="D11" s="11">
        <v>9.7000000000000003E-3</v>
      </c>
      <c r="E11" s="11">
        <f t="shared" si="0"/>
        <v>1.9400000000000001E-2</v>
      </c>
      <c r="F11" s="7" t="s">
        <v>32</v>
      </c>
      <c r="G11" s="7" t="s">
        <v>81</v>
      </c>
      <c r="H11" s="7" t="s">
        <v>87</v>
      </c>
      <c r="I11" s="9" t="s">
        <v>74</v>
      </c>
      <c r="J11" t="s">
        <v>68</v>
      </c>
    </row>
    <row r="12" spans="1:10" x14ac:dyDescent="0.3">
      <c r="A12" t="s">
        <v>116</v>
      </c>
      <c r="B12" s="17" t="s">
        <v>48</v>
      </c>
      <c r="C12">
        <v>1</v>
      </c>
      <c r="D12" s="11">
        <v>9.7000000000000003E-3</v>
      </c>
      <c r="E12" s="11">
        <f t="shared" si="0"/>
        <v>9.7000000000000003E-3</v>
      </c>
      <c r="F12" s="7" t="s">
        <v>117</v>
      </c>
      <c r="G12" s="7" t="s">
        <v>81</v>
      </c>
      <c r="H12" s="7" t="s">
        <v>134</v>
      </c>
      <c r="I12" s="9" t="s">
        <v>74</v>
      </c>
      <c r="J12" t="s">
        <v>68</v>
      </c>
    </row>
    <row r="13" spans="1:10" x14ac:dyDescent="0.3">
      <c r="A13" t="s">
        <v>129</v>
      </c>
      <c r="B13" s="17" t="s">
        <v>48</v>
      </c>
      <c r="C13">
        <v>1</v>
      </c>
      <c r="D13" s="11">
        <v>9.7000000000000003E-3</v>
      </c>
      <c r="E13" s="11">
        <f t="shared" si="0"/>
        <v>9.7000000000000003E-3</v>
      </c>
      <c r="F13" s="7" t="s">
        <v>30</v>
      </c>
      <c r="G13" s="7" t="s">
        <v>81</v>
      </c>
      <c r="H13" s="7" t="s">
        <v>83</v>
      </c>
      <c r="I13" s="9" t="s">
        <v>74</v>
      </c>
      <c r="J13" t="s">
        <v>68</v>
      </c>
    </row>
    <row r="14" spans="1:10" x14ac:dyDescent="0.3">
      <c r="A14" t="s">
        <v>118</v>
      </c>
      <c r="B14" s="17" t="s">
        <v>48</v>
      </c>
      <c r="C14">
        <v>1</v>
      </c>
      <c r="D14" s="11">
        <v>9.7000000000000003E-3</v>
      </c>
      <c r="E14" s="11">
        <f t="shared" si="0"/>
        <v>9.7000000000000003E-3</v>
      </c>
      <c r="F14" s="7" t="s">
        <v>26</v>
      </c>
      <c r="G14" s="7" t="s">
        <v>81</v>
      </c>
      <c r="H14" s="7" t="s">
        <v>82</v>
      </c>
      <c r="I14" s="9" t="s">
        <v>74</v>
      </c>
      <c r="J14" t="s">
        <v>68</v>
      </c>
    </row>
    <row r="15" spans="1:10" x14ac:dyDescent="0.3">
      <c r="A15" t="s">
        <v>119</v>
      </c>
      <c r="B15" s="17" t="s">
        <v>48</v>
      </c>
      <c r="C15">
        <v>1</v>
      </c>
      <c r="D15" s="11">
        <v>9.7000000000000003E-3</v>
      </c>
      <c r="E15" s="11">
        <f t="shared" si="0"/>
        <v>9.7000000000000003E-3</v>
      </c>
      <c r="F15" s="7" t="s">
        <v>120</v>
      </c>
      <c r="G15" s="7" t="s">
        <v>81</v>
      </c>
      <c r="H15" s="7" t="s">
        <v>135</v>
      </c>
      <c r="I15" s="9" t="s">
        <v>74</v>
      </c>
      <c r="J15" t="s">
        <v>68</v>
      </c>
    </row>
    <row r="16" spans="1:10" x14ac:dyDescent="0.3">
      <c r="A16" t="s">
        <v>121</v>
      </c>
      <c r="B16" s="17" t="s">
        <v>126</v>
      </c>
      <c r="C16">
        <v>1</v>
      </c>
      <c r="D16" s="11">
        <v>2.88</v>
      </c>
      <c r="E16" s="11">
        <f t="shared" si="0"/>
        <v>2.88</v>
      </c>
      <c r="F16" s="7" t="s">
        <v>122</v>
      </c>
      <c r="G16" s="7" t="s">
        <v>77</v>
      </c>
      <c r="H16" s="7" t="s">
        <v>142</v>
      </c>
      <c r="I16" s="9" t="s">
        <v>74</v>
      </c>
      <c r="J16" s="18" t="s">
        <v>143</v>
      </c>
    </row>
    <row r="17" spans="1:10" x14ac:dyDescent="0.3">
      <c r="A17" t="s">
        <v>123</v>
      </c>
      <c r="B17" s="17" t="s">
        <v>127</v>
      </c>
      <c r="C17">
        <v>1</v>
      </c>
      <c r="D17" s="11">
        <v>0.59</v>
      </c>
      <c r="E17" s="11">
        <f t="shared" si="0"/>
        <v>0.59</v>
      </c>
      <c r="F17" s="7" t="s">
        <v>128</v>
      </c>
      <c r="G17" s="7" t="s">
        <v>136</v>
      </c>
      <c r="H17" s="7" t="s">
        <v>137</v>
      </c>
      <c r="I17" s="9" t="s">
        <v>74</v>
      </c>
      <c r="J17" s="18" t="s">
        <v>144</v>
      </c>
    </row>
    <row r="19" spans="1:10" x14ac:dyDescent="0.3">
      <c r="C19" s="64" t="s">
        <v>138</v>
      </c>
      <c r="D19" s="65"/>
      <c r="E19" s="11">
        <f>SUM(E2:E17)</f>
        <v>5.8091999999999997</v>
      </c>
    </row>
  </sheetData>
  <mergeCells count="1">
    <mergeCell ref="C19:D19"/>
  </mergeCells>
  <hyperlinks>
    <hyperlink ref="I14" r:id="rId1"/>
    <hyperlink ref="I13" r:id="rId2"/>
    <hyperlink ref="I11" r:id="rId3"/>
    <hyperlink ref="I2" r:id="rId4"/>
    <hyperlink ref="I3" r:id="rId5"/>
    <hyperlink ref="I4" r:id="rId6"/>
    <hyperlink ref="I6" r:id="rId7"/>
    <hyperlink ref="I7" r:id="rId8"/>
    <hyperlink ref="I16" r:id="rId9"/>
    <hyperlink ref="I10" r:id="rId10"/>
    <hyperlink ref="I5" r:id="rId11"/>
    <hyperlink ref="I15" r:id="rId12"/>
    <hyperlink ref="I17" r:id="rId13"/>
    <hyperlink ref="I12" r:id="rId14"/>
  </hyperlinks>
  <pageMargins left="0.7" right="0.7" top="0.75" bottom="0.75" header="0.3" footer="0.3"/>
  <pageSetup orientation="portrait"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24" sqref="B2:J24"/>
    </sheetView>
  </sheetViews>
  <sheetFormatPr defaultRowHeight="14.4" x14ac:dyDescent="0.3"/>
  <cols>
    <col min="1" max="1" width="24.33203125" bestFit="1" customWidth="1"/>
    <col min="2" max="2" width="28.33203125" style="24" bestFit="1" customWidth="1"/>
    <col min="3" max="3" width="8.33203125" bestFit="1" customWidth="1"/>
    <col min="4" max="4" width="13.5546875" style="11" bestFit="1" customWidth="1"/>
    <col min="5" max="5" width="9.77734375" style="11" bestFit="1" customWidth="1"/>
    <col min="6" max="6" width="18.44140625" bestFit="1" customWidth="1"/>
    <col min="7" max="7" width="24" bestFit="1" customWidth="1"/>
    <col min="8" max="8" width="21.109375" bestFit="1" customWidth="1"/>
    <col min="9" max="9" width="14.88671875" bestFit="1" customWidth="1"/>
    <col min="10" max="10" width="69.44140625" bestFit="1" customWidth="1"/>
  </cols>
  <sheetData>
    <row r="1" spans="1:10" x14ac:dyDescent="0.3">
      <c r="A1" s="3" t="s">
        <v>40</v>
      </c>
      <c r="B1" s="19" t="s">
        <v>44</v>
      </c>
      <c r="C1" s="20" t="s">
        <v>39</v>
      </c>
      <c r="D1" s="10" t="s">
        <v>41</v>
      </c>
      <c r="E1" s="10" t="s">
        <v>42</v>
      </c>
      <c r="F1" s="20" t="s">
        <v>0</v>
      </c>
      <c r="G1" s="20" t="s">
        <v>43</v>
      </c>
      <c r="H1" s="20" t="s">
        <v>45</v>
      </c>
      <c r="I1" s="20" t="s">
        <v>46</v>
      </c>
      <c r="J1" s="20" t="s">
        <v>47</v>
      </c>
    </row>
    <row r="2" spans="1:10" x14ac:dyDescent="0.3">
      <c r="A2" t="s">
        <v>185</v>
      </c>
      <c r="B2" s="24" t="s">
        <v>50</v>
      </c>
      <c r="C2">
        <v>1</v>
      </c>
      <c r="D2" s="11">
        <v>0.20799999999999999</v>
      </c>
      <c r="E2" s="11">
        <f>C2*D2</f>
        <v>0.20799999999999999</v>
      </c>
      <c r="F2" t="s">
        <v>10</v>
      </c>
      <c r="G2" s="7" t="s">
        <v>94</v>
      </c>
      <c r="H2" s="7" t="s">
        <v>100</v>
      </c>
      <c r="I2" s="9" t="s">
        <v>74</v>
      </c>
      <c r="J2" t="s">
        <v>60</v>
      </c>
    </row>
    <row r="3" spans="1:10" x14ac:dyDescent="0.3">
      <c r="A3" t="s">
        <v>186</v>
      </c>
      <c r="B3" s="24" t="s">
        <v>48</v>
      </c>
      <c r="C3">
        <v>3</v>
      </c>
      <c r="D3" s="11">
        <v>2.8000000000000001E-2</v>
      </c>
      <c r="E3" s="11">
        <f t="shared" ref="E3:E24" si="0">C3*D3</f>
        <v>8.4000000000000005E-2</v>
      </c>
      <c r="F3" t="s">
        <v>2</v>
      </c>
      <c r="G3" s="7" t="s">
        <v>94</v>
      </c>
      <c r="H3" s="7" t="s">
        <v>93</v>
      </c>
      <c r="I3" s="9" t="s">
        <v>74</v>
      </c>
      <c r="J3" t="s">
        <v>58</v>
      </c>
    </row>
    <row r="4" spans="1:10" x14ac:dyDescent="0.3">
      <c r="A4" t="s">
        <v>187</v>
      </c>
      <c r="B4" s="24" t="s">
        <v>49</v>
      </c>
      <c r="C4">
        <v>1</v>
      </c>
      <c r="D4" s="11">
        <v>0.14199999999999999</v>
      </c>
      <c r="E4" s="11">
        <f t="shared" si="0"/>
        <v>0.14199999999999999</v>
      </c>
      <c r="F4" t="s">
        <v>6</v>
      </c>
      <c r="G4" s="7" t="s">
        <v>98</v>
      </c>
      <c r="H4" s="7" t="s">
        <v>97</v>
      </c>
      <c r="I4" s="9" t="s">
        <v>74</v>
      </c>
      <c r="J4" t="s">
        <v>59</v>
      </c>
    </row>
    <row r="5" spans="1:10" x14ac:dyDescent="0.3">
      <c r="A5" t="s">
        <v>188</v>
      </c>
      <c r="B5" s="24" t="s">
        <v>212</v>
      </c>
      <c r="C5">
        <v>1</v>
      </c>
      <c r="D5" s="11">
        <v>2.97</v>
      </c>
      <c r="E5" s="11">
        <f t="shared" si="0"/>
        <v>2.97</v>
      </c>
      <c r="F5" t="s">
        <v>189</v>
      </c>
      <c r="G5" s="7" t="s">
        <v>231</v>
      </c>
      <c r="H5" s="7" t="s">
        <v>232</v>
      </c>
      <c r="I5" s="9" t="s">
        <v>74</v>
      </c>
      <c r="J5" t="s">
        <v>233</v>
      </c>
    </row>
    <row r="6" spans="1:10" x14ac:dyDescent="0.3">
      <c r="A6" t="s">
        <v>190</v>
      </c>
      <c r="B6" s="24" t="s">
        <v>49</v>
      </c>
      <c r="C6">
        <v>2</v>
      </c>
      <c r="D6" s="11">
        <v>0.29699999999999999</v>
      </c>
      <c r="E6" s="11">
        <f t="shared" si="0"/>
        <v>0.59399999999999997</v>
      </c>
      <c r="F6" t="s">
        <v>4</v>
      </c>
      <c r="G6" s="7" t="s">
        <v>96</v>
      </c>
      <c r="H6" s="7" t="s">
        <v>95</v>
      </c>
      <c r="I6" s="9" t="s">
        <v>74</v>
      </c>
      <c r="J6" t="s">
        <v>57</v>
      </c>
    </row>
    <row r="7" spans="1:10" x14ac:dyDescent="0.3">
      <c r="A7" t="s">
        <v>191</v>
      </c>
      <c r="B7" s="24" t="s">
        <v>48</v>
      </c>
      <c r="C7">
        <v>3</v>
      </c>
      <c r="D7" s="11">
        <v>4.7E-2</v>
      </c>
      <c r="E7" s="11">
        <f t="shared" si="0"/>
        <v>0.14100000000000001</v>
      </c>
      <c r="F7" t="s">
        <v>8</v>
      </c>
      <c r="G7" s="7" t="s">
        <v>94</v>
      </c>
      <c r="H7" s="7" t="s">
        <v>99</v>
      </c>
      <c r="I7" s="9" t="s">
        <v>74</v>
      </c>
      <c r="J7" t="s">
        <v>57</v>
      </c>
    </row>
    <row r="8" spans="1:10" x14ac:dyDescent="0.3">
      <c r="A8" t="s">
        <v>192</v>
      </c>
      <c r="B8" s="24" t="s">
        <v>51</v>
      </c>
      <c r="C8">
        <v>2</v>
      </c>
      <c r="D8" s="11">
        <v>0.158</v>
      </c>
      <c r="E8" s="11">
        <f t="shared" si="0"/>
        <v>0.316</v>
      </c>
      <c r="F8" t="s">
        <v>193</v>
      </c>
      <c r="G8" s="7" t="s">
        <v>219</v>
      </c>
      <c r="H8" s="7" t="s">
        <v>220</v>
      </c>
      <c r="I8" s="9" t="s">
        <v>74</v>
      </c>
      <c r="J8" t="s">
        <v>218</v>
      </c>
    </row>
    <row r="9" spans="1:10" x14ac:dyDescent="0.3">
      <c r="A9" t="s">
        <v>149</v>
      </c>
      <c r="B9" s="24" t="s">
        <v>213</v>
      </c>
      <c r="C9">
        <v>1</v>
      </c>
      <c r="D9" s="11">
        <v>0.39</v>
      </c>
      <c r="E9" s="11">
        <f t="shared" si="0"/>
        <v>0.39</v>
      </c>
      <c r="F9" t="s">
        <v>194</v>
      </c>
      <c r="G9" s="7" t="s">
        <v>234</v>
      </c>
      <c r="H9" s="7" t="s">
        <v>235</v>
      </c>
      <c r="I9" s="9" t="s">
        <v>74</v>
      </c>
      <c r="J9" t="s">
        <v>236</v>
      </c>
    </row>
    <row r="10" spans="1:10" x14ac:dyDescent="0.3">
      <c r="A10" t="s">
        <v>195</v>
      </c>
      <c r="B10" s="24" t="s">
        <v>52</v>
      </c>
      <c r="C10">
        <v>4</v>
      </c>
      <c r="D10" s="11">
        <v>0</v>
      </c>
      <c r="E10" s="11">
        <f t="shared" si="0"/>
        <v>0</v>
      </c>
      <c r="F10" t="s">
        <v>160</v>
      </c>
      <c r="G10" s="7" t="s">
        <v>86</v>
      </c>
      <c r="H10" s="7" t="s">
        <v>85</v>
      </c>
      <c r="I10" t="s">
        <v>76</v>
      </c>
      <c r="J10" t="s">
        <v>140</v>
      </c>
    </row>
    <row r="11" spans="1:10" x14ac:dyDescent="0.3">
      <c r="A11" t="s">
        <v>19</v>
      </c>
      <c r="B11" s="24" t="s">
        <v>52</v>
      </c>
      <c r="C11">
        <v>1</v>
      </c>
      <c r="D11" s="11">
        <v>0</v>
      </c>
      <c r="E11" s="11">
        <f t="shared" si="0"/>
        <v>0</v>
      </c>
      <c r="F11" t="s">
        <v>22</v>
      </c>
      <c r="G11" s="7" t="s">
        <v>86</v>
      </c>
      <c r="H11" s="7" t="s">
        <v>85</v>
      </c>
      <c r="I11" t="s">
        <v>76</v>
      </c>
      <c r="J11" t="s">
        <v>140</v>
      </c>
    </row>
    <row r="12" spans="1:10" x14ac:dyDescent="0.3">
      <c r="A12" t="s">
        <v>113</v>
      </c>
      <c r="B12" s="24" t="s">
        <v>125</v>
      </c>
      <c r="C12">
        <v>1</v>
      </c>
      <c r="D12" s="11">
        <v>1.04</v>
      </c>
      <c r="E12" s="11">
        <f>C12*D12</f>
        <v>1.04</v>
      </c>
      <c r="F12" t="s">
        <v>196</v>
      </c>
      <c r="G12" s="7" t="s">
        <v>228</v>
      </c>
      <c r="H12" s="7" t="s">
        <v>229</v>
      </c>
      <c r="I12" s="9" t="s">
        <v>74</v>
      </c>
      <c r="J12" t="s">
        <v>230</v>
      </c>
    </row>
    <row r="13" spans="1:10" x14ac:dyDescent="0.3">
      <c r="A13" t="s">
        <v>197</v>
      </c>
      <c r="B13" s="24" t="s">
        <v>169</v>
      </c>
      <c r="C13">
        <v>2</v>
      </c>
      <c r="D13" s="11">
        <v>0.16600000000000001</v>
      </c>
      <c r="E13" s="11">
        <f t="shared" si="0"/>
        <v>0.33200000000000002</v>
      </c>
      <c r="F13" t="s">
        <v>24</v>
      </c>
      <c r="G13" s="7" t="s">
        <v>75</v>
      </c>
      <c r="H13" s="7" t="s">
        <v>24</v>
      </c>
      <c r="I13" s="9" t="s">
        <v>74</v>
      </c>
      <c r="J13" t="s">
        <v>66</v>
      </c>
    </row>
    <row r="14" spans="1:10" x14ac:dyDescent="0.3">
      <c r="A14" t="s">
        <v>198</v>
      </c>
      <c r="B14" s="24" t="s">
        <v>214</v>
      </c>
      <c r="C14">
        <v>2</v>
      </c>
      <c r="D14" s="11">
        <v>1.1000000000000001</v>
      </c>
      <c r="E14" s="11">
        <f t="shared" si="0"/>
        <v>2.2000000000000002</v>
      </c>
      <c r="F14" t="s">
        <v>199</v>
      </c>
      <c r="G14" s="7" t="s">
        <v>225</v>
      </c>
      <c r="H14" s="7" t="s">
        <v>226</v>
      </c>
      <c r="I14" s="9" t="s">
        <v>74</v>
      </c>
      <c r="J14" t="s">
        <v>227</v>
      </c>
    </row>
    <row r="15" spans="1:10" x14ac:dyDescent="0.3">
      <c r="A15" t="s">
        <v>200</v>
      </c>
      <c r="B15" s="24" t="s">
        <v>215</v>
      </c>
      <c r="C15">
        <v>1</v>
      </c>
      <c r="D15" s="11">
        <v>1.33</v>
      </c>
      <c r="E15" s="11">
        <f t="shared" si="0"/>
        <v>1.33</v>
      </c>
      <c r="F15" t="s">
        <v>201</v>
      </c>
      <c r="G15" s="7" t="s">
        <v>222</v>
      </c>
      <c r="H15" s="7" t="s">
        <v>223</v>
      </c>
      <c r="I15" s="9" t="s">
        <v>74</v>
      </c>
      <c r="J15" t="s">
        <v>224</v>
      </c>
    </row>
    <row r="16" spans="1:10" x14ac:dyDescent="0.3">
      <c r="A16" t="s">
        <v>202</v>
      </c>
      <c r="B16" s="24" t="s">
        <v>48</v>
      </c>
      <c r="C16">
        <v>2</v>
      </c>
      <c r="D16" s="11">
        <v>9.7000000000000003E-3</v>
      </c>
      <c r="E16" s="11">
        <f t="shared" si="0"/>
        <v>1.9400000000000001E-2</v>
      </c>
      <c r="F16" t="s">
        <v>34</v>
      </c>
      <c r="G16" s="7" t="s">
        <v>81</v>
      </c>
      <c r="H16" s="7" t="s">
        <v>84</v>
      </c>
      <c r="I16" s="9" t="s">
        <v>74</v>
      </c>
      <c r="J16" t="s">
        <v>68</v>
      </c>
    </row>
    <row r="17" spans="1:10" x14ac:dyDescent="0.3">
      <c r="A17" t="s">
        <v>203</v>
      </c>
      <c r="B17" s="24" t="s">
        <v>216</v>
      </c>
      <c r="C17">
        <v>2</v>
      </c>
      <c r="D17" s="11">
        <v>0.3</v>
      </c>
      <c r="E17" s="11">
        <f>C17*D17</f>
        <v>0.6</v>
      </c>
      <c r="F17" t="s">
        <v>204</v>
      </c>
      <c r="G17" s="7" t="s">
        <v>73</v>
      </c>
      <c r="H17" s="7" t="s">
        <v>238</v>
      </c>
      <c r="I17" s="9" t="s">
        <v>74</v>
      </c>
      <c r="J17" t="s">
        <v>237</v>
      </c>
    </row>
    <row r="18" spans="1:10" x14ac:dyDescent="0.3">
      <c r="A18" t="s">
        <v>119</v>
      </c>
      <c r="B18" s="24" t="s">
        <v>48</v>
      </c>
      <c r="C18">
        <v>1</v>
      </c>
      <c r="D18" s="11">
        <v>9.7000000000000003E-3</v>
      </c>
      <c r="E18" s="11">
        <f t="shared" si="0"/>
        <v>9.7000000000000003E-3</v>
      </c>
      <c r="F18" t="s">
        <v>26</v>
      </c>
      <c r="G18" s="7" t="s">
        <v>81</v>
      </c>
      <c r="H18" s="7" t="s">
        <v>82</v>
      </c>
      <c r="I18" s="9" t="s">
        <v>74</v>
      </c>
      <c r="J18" t="s">
        <v>68</v>
      </c>
    </row>
    <row r="19" spans="1:10" x14ac:dyDescent="0.3">
      <c r="A19" t="s">
        <v>205</v>
      </c>
      <c r="B19" s="24" t="s">
        <v>216</v>
      </c>
      <c r="C19">
        <v>2</v>
      </c>
      <c r="D19" s="11">
        <v>0.74</v>
      </c>
      <c r="E19" s="11">
        <f t="shared" si="0"/>
        <v>1.48</v>
      </c>
      <c r="F19" t="s">
        <v>206</v>
      </c>
      <c r="G19" s="7" t="s">
        <v>81</v>
      </c>
      <c r="H19" s="7" t="s">
        <v>239</v>
      </c>
      <c r="I19" s="9" t="s">
        <v>74</v>
      </c>
      <c r="J19" t="s">
        <v>221</v>
      </c>
    </row>
    <row r="20" spans="1:10" x14ac:dyDescent="0.3">
      <c r="A20" t="s">
        <v>207</v>
      </c>
      <c r="B20" s="24" t="s">
        <v>48</v>
      </c>
      <c r="C20">
        <v>6</v>
      </c>
      <c r="D20" s="11">
        <v>9.7000000000000003E-3</v>
      </c>
      <c r="E20" s="11">
        <f t="shared" si="0"/>
        <v>5.8200000000000002E-2</v>
      </c>
      <c r="F20" t="s">
        <v>32</v>
      </c>
      <c r="G20" s="7" t="s">
        <v>81</v>
      </c>
      <c r="H20" s="7" t="s">
        <v>87</v>
      </c>
      <c r="I20" s="9" t="s">
        <v>74</v>
      </c>
      <c r="J20" t="s">
        <v>68</v>
      </c>
    </row>
    <row r="21" spans="1:10" x14ac:dyDescent="0.3">
      <c r="A21" t="s">
        <v>208</v>
      </c>
      <c r="B21" s="24" t="s">
        <v>48</v>
      </c>
      <c r="C21">
        <v>3</v>
      </c>
      <c r="D21" s="11">
        <v>9.7000000000000003E-3</v>
      </c>
      <c r="E21" s="11">
        <f t="shared" si="0"/>
        <v>2.9100000000000001E-2</v>
      </c>
      <c r="F21" t="s">
        <v>117</v>
      </c>
      <c r="G21" s="7" t="s">
        <v>81</v>
      </c>
      <c r="H21" s="7" t="s">
        <v>134</v>
      </c>
      <c r="I21" s="9" t="s">
        <v>74</v>
      </c>
      <c r="J21" t="s">
        <v>68</v>
      </c>
    </row>
    <row r="22" spans="1:10" x14ac:dyDescent="0.3">
      <c r="A22" t="s">
        <v>209</v>
      </c>
      <c r="B22" s="24" t="s">
        <v>48</v>
      </c>
      <c r="C22">
        <v>5</v>
      </c>
      <c r="D22" s="11">
        <v>9.7000000000000003E-3</v>
      </c>
      <c r="E22" s="11">
        <f t="shared" si="0"/>
        <v>4.8500000000000001E-2</v>
      </c>
      <c r="F22" t="s">
        <v>30</v>
      </c>
      <c r="G22" s="7" t="s">
        <v>81</v>
      </c>
      <c r="H22" s="7" t="s">
        <v>83</v>
      </c>
      <c r="I22" s="9" t="s">
        <v>74</v>
      </c>
      <c r="J22" t="s">
        <v>68</v>
      </c>
    </row>
    <row r="23" spans="1:10" x14ac:dyDescent="0.3">
      <c r="A23" t="s">
        <v>121</v>
      </c>
      <c r="B23" s="24" t="s">
        <v>54</v>
      </c>
      <c r="C23">
        <v>1</v>
      </c>
      <c r="D23" s="11">
        <v>0.59</v>
      </c>
      <c r="E23" s="11">
        <f t="shared" si="0"/>
        <v>0.59</v>
      </c>
      <c r="F23" t="s">
        <v>210</v>
      </c>
      <c r="G23" s="7" t="s">
        <v>77</v>
      </c>
      <c r="H23" s="7" t="s">
        <v>240</v>
      </c>
      <c r="I23" s="9" t="s">
        <v>74</v>
      </c>
      <c r="J23" t="s">
        <v>241</v>
      </c>
    </row>
    <row r="24" spans="1:10" x14ac:dyDescent="0.3">
      <c r="A24" t="s">
        <v>123</v>
      </c>
      <c r="B24" s="24" t="s">
        <v>217</v>
      </c>
      <c r="C24">
        <v>1</v>
      </c>
      <c r="D24" s="11">
        <v>6.91</v>
      </c>
      <c r="E24" s="11">
        <f t="shared" si="0"/>
        <v>6.91</v>
      </c>
      <c r="F24" t="s">
        <v>211</v>
      </c>
      <c r="G24" s="7" t="s">
        <v>242</v>
      </c>
      <c r="H24" s="7" t="s">
        <v>243</v>
      </c>
      <c r="I24" s="9" t="s">
        <v>74</v>
      </c>
      <c r="J24" t="s">
        <v>76</v>
      </c>
    </row>
    <row r="26" spans="1:10" x14ac:dyDescent="0.3">
      <c r="C26" s="64" t="s">
        <v>138</v>
      </c>
      <c r="D26" s="64"/>
      <c r="E26" s="11">
        <f>SUM(E2:E24)</f>
        <v>19.491899999999998</v>
      </c>
    </row>
  </sheetData>
  <mergeCells count="1">
    <mergeCell ref="C26:D26"/>
  </mergeCells>
  <hyperlinks>
    <hyperlink ref="I2" r:id="rId1"/>
    <hyperlink ref="I3" r:id="rId2"/>
    <hyperlink ref="I4" r:id="rId3"/>
    <hyperlink ref="I6" r:id="rId4"/>
    <hyperlink ref="I7" r:id="rId5"/>
    <hyperlink ref="I8" r:id="rId6"/>
    <hyperlink ref="I13" r:id="rId7"/>
    <hyperlink ref="I16" r:id="rId8"/>
    <hyperlink ref="I18" r:id="rId9"/>
    <hyperlink ref="I20" r:id="rId10"/>
    <hyperlink ref="I21" r:id="rId11"/>
    <hyperlink ref="I22" r:id="rId12"/>
    <hyperlink ref="I15" r:id="rId13"/>
    <hyperlink ref="I14" r:id="rId14"/>
    <hyperlink ref="I12" r:id="rId15"/>
    <hyperlink ref="I5" r:id="rId16"/>
    <hyperlink ref="I9" r:id="rId17"/>
    <hyperlink ref="I17" r:id="rId18"/>
    <hyperlink ref="I19" r:id="rId19"/>
    <hyperlink ref="I23" r:id="rId20"/>
    <hyperlink ref="I24" r:id="rId21"/>
  </hyperlinks>
  <pageMargins left="0.7" right="0.7" top="0.75" bottom="0.75" header="0.3" footer="0.3"/>
  <pageSetup orientation="portrait" r:id="rId2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B1" workbookViewId="0">
      <selection activeCell="B2" sqref="B2:J26"/>
    </sheetView>
  </sheetViews>
  <sheetFormatPr defaultRowHeight="14.4" x14ac:dyDescent="0.3"/>
  <cols>
    <col min="1" max="1" width="41.88671875" bestFit="1" customWidth="1"/>
    <col min="2" max="2" width="28.33203125" style="24" bestFit="1" customWidth="1"/>
    <col min="3" max="3" width="18.44140625" bestFit="1" customWidth="1"/>
    <col min="4" max="4" width="13.5546875" style="11" bestFit="1" customWidth="1"/>
    <col min="5" max="5" width="11.109375" style="11" bestFit="1" customWidth="1"/>
    <col min="6" max="6" width="18.44140625" bestFit="1" customWidth="1"/>
    <col min="7" max="7" width="24" bestFit="1" customWidth="1"/>
    <col min="8" max="8" width="21.109375" bestFit="1" customWidth="1"/>
    <col min="9" max="9" width="14.88671875" bestFit="1" customWidth="1"/>
    <col min="10" max="10" width="96.44140625" bestFit="1" customWidth="1"/>
  </cols>
  <sheetData>
    <row r="1" spans="1:10" x14ac:dyDescent="0.3">
      <c r="A1" s="3" t="s">
        <v>40</v>
      </c>
      <c r="B1" s="21" t="s">
        <v>44</v>
      </c>
      <c r="C1" s="22" t="s">
        <v>39</v>
      </c>
      <c r="D1" s="10" t="s">
        <v>41</v>
      </c>
      <c r="E1" s="10" t="s">
        <v>42</v>
      </c>
      <c r="F1" s="22" t="s">
        <v>0</v>
      </c>
      <c r="G1" s="22" t="s">
        <v>43</v>
      </c>
      <c r="H1" s="22" t="s">
        <v>45</v>
      </c>
      <c r="I1" s="22" t="s">
        <v>46</v>
      </c>
      <c r="J1" s="22" t="s">
        <v>47</v>
      </c>
    </row>
    <row r="2" spans="1:10" x14ac:dyDescent="0.3">
      <c r="A2" t="s">
        <v>244</v>
      </c>
      <c r="B2" s="24" t="s">
        <v>48</v>
      </c>
      <c r="C2">
        <v>11</v>
      </c>
      <c r="D2" s="11">
        <v>2.8000000000000001E-2</v>
      </c>
      <c r="E2" s="11">
        <f>C2*D2</f>
        <v>0.308</v>
      </c>
      <c r="F2" t="s">
        <v>2</v>
      </c>
      <c r="G2" s="7" t="s">
        <v>94</v>
      </c>
      <c r="H2" s="7" t="s">
        <v>100</v>
      </c>
      <c r="I2" s="9" t="s">
        <v>74</v>
      </c>
      <c r="J2" t="s">
        <v>60</v>
      </c>
    </row>
    <row r="3" spans="1:10" x14ac:dyDescent="0.3">
      <c r="A3" t="s">
        <v>245</v>
      </c>
      <c r="B3" s="24" t="s">
        <v>48</v>
      </c>
      <c r="C3">
        <v>2</v>
      </c>
      <c r="D3" s="11">
        <v>4.7E-2</v>
      </c>
      <c r="E3" s="11">
        <f t="shared" ref="E3:E26" si="0">C3*D3</f>
        <v>9.4E-2</v>
      </c>
      <c r="F3" t="s">
        <v>8</v>
      </c>
      <c r="G3" s="7" t="s">
        <v>94</v>
      </c>
      <c r="H3" s="7" t="s">
        <v>99</v>
      </c>
      <c r="I3" s="9" t="s">
        <v>74</v>
      </c>
      <c r="J3" t="s">
        <v>57</v>
      </c>
    </row>
    <row r="4" spans="1:10" x14ac:dyDescent="0.3">
      <c r="A4" t="s">
        <v>246</v>
      </c>
      <c r="B4" s="24" t="s">
        <v>49</v>
      </c>
      <c r="C4">
        <v>3</v>
      </c>
      <c r="D4" s="11">
        <v>0.29699999999999999</v>
      </c>
      <c r="E4" s="11">
        <f t="shared" si="0"/>
        <v>0.89100000000000001</v>
      </c>
      <c r="F4" t="s">
        <v>4</v>
      </c>
      <c r="G4" s="7" t="s">
        <v>96</v>
      </c>
      <c r="H4" s="7" t="s">
        <v>95</v>
      </c>
      <c r="I4" s="9" t="s">
        <v>74</v>
      </c>
      <c r="J4" t="s">
        <v>57</v>
      </c>
    </row>
    <row r="5" spans="1:10" x14ac:dyDescent="0.3">
      <c r="A5" t="s">
        <v>188</v>
      </c>
      <c r="B5" s="24" t="s">
        <v>50</v>
      </c>
      <c r="C5">
        <v>1</v>
      </c>
      <c r="D5" s="11">
        <v>0.20799999999999999</v>
      </c>
      <c r="E5" s="11">
        <f t="shared" si="0"/>
        <v>0.20799999999999999</v>
      </c>
      <c r="F5" t="s">
        <v>10</v>
      </c>
      <c r="G5" s="7" t="s">
        <v>94</v>
      </c>
      <c r="H5" s="7" t="s">
        <v>100</v>
      </c>
      <c r="I5" s="9" t="s">
        <v>74</v>
      </c>
      <c r="J5" t="s">
        <v>60</v>
      </c>
    </row>
    <row r="6" spans="1:10" x14ac:dyDescent="0.3">
      <c r="A6" t="s">
        <v>247</v>
      </c>
      <c r="B6" s="24" t="s">
        <v>51</v>
      </c>
      <c r="C6">
        <v>3</v>
      </c>
      <c r="D6" s="11">
        <v>0.158</v>
      </c>
      <c r="E6" s="11">
        <f t="shared" si="0"/>
        <v>0.47399999999999998</v>
      </c>
      <c r="F6" t="s">
        <v>193</v>
      </c>
      <c r="G6" s="7" t="s">
        <v>219</v>
      </c>
      <c r="H6" s="7" t="s">
        <v>220</v>
      </c>
      <c r="I6" s="9" t="s">
        <v>74</v>
      </c>
      <c r="J6" t="s">
        <v>218</v>
      </c>
    </row>
    <row r="7" spans="1:10" x14ac:dyDescent="0.3">
      <c r="A7" t="s">
        <v>111</v>
      </c>
      <c r="B7" s="24" t="s">
        <v>271</v>
      </c>
      <c r="C7">
        <v>1</v>
      </c>
      <c r="D7" s="11">
        <v>0.56000000000000005</v>
      </c>
      <c r="E7" s="11">
        <f t="shared" si="0"/>
        <v>0.56000000000000005</v>
      </c>
      <c r="F7" t="s">
        <v>248</v>
      </c>
      <c r="G7" s="7" t="s">
        <v>275</v>
      </c>
      <c r="H7" s="7" t="s">
        <v>276</v>
      </c>
      <c r="I7" s="9" t="s">
        <v>74</v>
      </c>
      <c r="J7" t="s">
        <v>277</v>
      </c>
    </row>
    <row r="8" spans="1:10" x14ac:dyDescent="0.3">
      <c r="A8" t="s">
        <v>249</v>
      </c>
      <c r="B8" s="24" t="s">
        <v>48</v>
      </c>
      <c r="C8">
        <v>1</v>
      </c>
      <c r="D8" s="11">
        <v>0.14000000000000001</v>
      </c>
      <c r="E8" s="11">
        <f t="shared" si="0"/>
        <v>0.14000000000000001</v>
      </c>
      <c r="F8" t="s">
        <v>12</v>
      </c>
      <c r="G8" s="7" t="s">
        <v>91</v>
      </c>
      <c r="H8" s="7" t="s">
        <v>92</v>
      </c>
      <c r="I8" s="9" t="s">
        <v>74</v>
      </c>
      <c r="J8" t="s">
        <v>61</v>
      </c>
    </row>
    <row r="9" spans="1:10" x14ac:dyDescent="0.3">
      <c r="A9" t="s">
        <v>250</v>
      </c>
      <c r="B9" s="24" t="s">
        <v>272</v>
      </c>
      <c r="C9">
        <v>1</v>
      </c>
      <c r="D9" s="11">
        <v>4.78</v>
      </c>
      <c r="E9" s="11">
        <f t="shared" si="0"/>
        <v>4.78</v>
      </c>
      <c r="F9" t="s">
        <v>251</v>
      </c>
      <c r="G9" s="7" t="s">
        <v>279</v>
      </c>
      <c r="H9" s="7" t="s">
        <v>280</v>
      </c>
      <c r="I9" s="9" t="s">
        <v>74</v>
      </c>
      <c r="J9" s="9" t="s">
        <v>281</v>
      </c>
    </row>
    <row r="10" spans="1:10" x14ac:dyDescent="0.3">
      <c r="A10" t="s">
        <v>252</v>
      </c>
      <c r="B10" s="24" t="s">
        <v>48</v>
      </c>
      <c r="C10">
        <v>5</v>
      </c>
      <c r="D10" s="11">
        <v>0.17</v>
      </c>
      <c r="E10" s="11">
        <f t="shared" si="0"/>
        <v>0.85000000000000009</v>
      </c>
      <c r="F10" t="s">
        <v>253</v>
      </c>
      <c r="G10" s="7" t="s">
        <v>91</v>
      </c>
      <c r="H10">
        <v>742792651</v>
      </c>
      <c r="I10" s="9" t="s">
        <v>74</v>
      </c>
      <c r="J10" t="s">
        <v>293</v>
      </c>
    </row>
    <row r="11" spans="1:10" x14ac:dyDescent="0.3">
      <c r="A11" t="s">
        <v>254</v>
      </c>
      <c r="B11" s="24" t="s">
        <v>52</v>
      </c>
      <c r="C11">
        <v>4</v>
      </c>
      <c r="D11" s="11">
        <v>0</v>
      </c>
      <c r="E11" s="11">
        <f t="shared" si="0"/>
        <v>0</v>
      </c>
      <c r="F11" t="s">
        <v>160</v>
      </c>
      <c r="G11" s="7" t="s">
        <v>86</v>
      </c>
      <c r="H11" s="7" t="s">
        <v>85</v>
      </c>
      <c r="I11" t="s">
        <v>76</v>
      </c>
      <c r="J11" t="s">
        <v>140</v>
      </c>
    </row>
    <row r="12" spans="1:10" x14ac:dyDescent="0.3">
      <c r="A12" t="s">
        <v>19</v>
      </c>
      <c r="B12" s="24" t="s">
        <v>52</v>
      </c>
      <c r="C12">
        <v>1</v>
      </c>
      <c r="D12" s="11">
        <v>0</v>
      </c>
      <c r="E12" s="11">
        <f t="shared" si="0"/>
        <v>0</v>
      </c>
      <c r="F12" t="s">
        <v>22</v>
      </c>
      <c r="G12" s="7" t="s">
        <v>86</v>
      </c>
      <c r="H12" s="7" t="s">
        <v>85</v>
      </c>
      <c r="I12" t="s">
        <v>76</v>
      </c>
      <c r="J12" t="s">
        <v>140</v>
      </c>
    </row>
    <row r="13" spans="1:10" x14ac:dyDescent="0.3">
      <c r="A13" t="s">
        <v>255</v>
      </c>
      <c r="B13" s="24" t="s">
        <v>52</v>
      </c>
      <c r="C13">
        <v>1</v>
      </c>
      <c r="D13" s="11">
        <v>0</v>
      </c>
      <c r="E13" s="11">
        <f t="shared" si="0"/>
        <v>0</v>
      </c>
      <c r="F13" t="s">
        <v>256</v>
      </c>
      <c r="G13" s="7" t="s">
        <v>86</v>
      </c>
      <c r="H13" s="7" t="s">
        <v>85</v>
      </c>
      <c r="I13" t="s">
        <v>76</v>
      </c>
      <c r="J13" t="s">
        <v>140</v>
      </c>
    </row>
    <row r="14" spans="1:10" x14ac:dyDescent="0.3">
      <c r="A14" t="s">
        <v>257</v>
      </c>
      <c r="B14" s="24" t="s">
        <v>127</v>
      </c>
      <c r="C14">
        <v>1</v>
      </c>
      <c r="D14" s="11">
        <v>1.33</v>
      </c>
      <c r="E14" s="11">
        <f t="shared" si="0"/>
        <v>1.33</v>
      </c>
      <c r="F14" t="s">
        <v>201</v>
      </c>
      <c r="G14" s="7" t="s">
        <v>222</v>
      </c>
      <c r="H14" s="7" t="s">
        <v>223</v>
      </c>
      <c r="I14" s="9" t="s">
        <v>74</v>
      </c>
      <c r="J14" t="s">
        <v>224</v>
      </c>
    </row>
    <row r="15" spans="1:10" x14ac:dyDescent="0.3">
      <c r="A15" t="s">
        <v>258</v>
      </c>
      <c r="B15" s="24" t="s">
        <v>214</v>
      </c>
      <c r="C15">
        <v>1</v>
      </c>
      <c r="D15" s="11">
        <v>1.1000000000000001</v>
      </c>
      <c r="E15" s="11">
        <f t="shared" si="0"/>
        <v>1.1000000000000001</v>
      </c>
      <c r="F15" t="s">
        <v>199</v>
      </c>
      <c r="G15" s="7" t="s">
        <v>225</v>
      </c>
      <c r="H15" s="7" t="s">
        <v>226</v>
      </c>
      <c r="I15" s="9" t="s">
        <v>74</v>
      </c>
      <c r="J15" t="s">
        <v>227</v>
      </c>
    </row>
    <row r="16" spans="1:10" x14ac:dyDescent="0.3">
      <c r="A16" t="s">
        <v>259</v>
      </c>
      <c r="B16" s="24" t="s">
        <v>127</v>
      </c>
      <c r="C16">
        <v>3</v>
      </c>
      <c r="D16" s="11">
        <v>1.57</v>
      </c>
      <c r="E16" s="11">
        <f t="shared" si="0"/>
        <v>4.71</v>
      </c>
      <c r="F16" t="s">
        <v>285</v>
      </c>
      <c r="G16" s="7" t="s">
        <v>71</v>
      </c>
      <c r="H16" s="7" t="s">
        <v>286</v>
      </c>
      <c r="I16" s="9" t="s">
        <v>74</v>
      </c>
      <c r="J16" t="s">
        <v>287</v>
      </c>
    </row>
    <row r="17" spans="1:10" x14ac:dyDescent="0.3">
      <c r="A17" t="s">
        <v>260</v>
      </c>
      <c r="B17" s="24" t="s">
        <v>273</v>
      </c>
      <c r="C17">
        <v>1</v>
      </c>
      <c r="D17" s="11">
        <v>0.16600000000000001</v>
      </c>
      <c r="E17" s="11">
        <f t="shared" si="0"/>
        <v>0.16600000000000001</v>
      </c>
      <c r="F17" t="s">
        <v>24</v>
      </c>
      <c r="G17" s="7" t="s">
        <v>75</v>
      </c>
      <c r="H17" s="7" t="s">
        <v>24</v>
      </c>
      <c r="I17" s="9" t="s">
        <v>74</v>
      </c>
      <c r="J17" t="s">
        <v>66</v>
      </c>
    </row>
    <row r="18" spans="1:10" x14ac:dyDescent="0.3">
      <c r="A18" t="s">
        <v>116</v>
      </c>
      <c r="B18" s="24" t="s">
        <v>216</v>
      </c>
      <c r="C18">
        <v>1</v>
      </c>
      <c r="D18" s="11">
        <v>0.71</v>
      </c>
      <c r="E18" s="11">
        <f t="shared" si="0"/>
        <v>0.71</v>
      </c>
      <c r="F18" t="s">
        <v>261</v>
      </c>
      <c r="G18" s="27" t="s">
        <v>288</v>
      </c>
      <c r="H18" s="7" t="s">
        <v>289</v>
      </c>
      <c r="I18" s="9" t="s">
        <v>74</v>
      </c>
      <c r="J18" t="s">
        <v>290</v>
      </c>
    </row>
    <row r="19" spans="1:10" x14ac:dyDescent="0.3">
      <c r="A19" t="s">
        <v>262</v>
      </c>
      <c r="B19" s="24" t="s">
        <v>48</v>
      </c>
      <c r="C19">
        <v>2</v>
      </c>
      <c r="D19" s="11">
        <v>9.7000000000000003E-3</v>
      </c>
      <c r="E19" s="11">
        <f t="shared" si="0"/>
        <v>1.9400000000000001E-2</v>
      </c>
      <c r="F19" t="s">
        <v>34</v>
      </c>
      <c r="G19" s="7" t="s">
        <v>81</v>
      </c>
      <c r="H19" s="7" t="s">
        <v>84</v>
      </c>
      <c r="I19" s="9" t="s">
        <v>74</v>
      </c>
      <c r="J19" t="s">
        <v>68</v>
      </c>
    </row>
    <row r="20" spans="1:10" x14ac:dyDescent="0.3">
      <c r="A20" t="s">
        <v>263</v>
      </c>
      <c r="B20" s="24" t="s">
        <v>48</v>
      </c>
      <c r="C20">
        <v>2</v>
      </c>
      <c r="D20" s="11">
        <v>9.7000000000000003E-3</v>
      </c>
      <c r="E20" s="11">
        <f t="shared" si="0"/>
        <v>1.9400000000000001E-2</v>
      </c>
      <c r="F20" t="s">
        <v>32</v>
      </c>
      <c r="G20" s="7" t="s">
        <v>81</v>
      </c>
      <c r="H20" s="7" t="s">
        <v>87</v>
      </c>
      <c r="I20" s="9" t="s">
        <v>74</v>
      </c>
      <c r="J20" t="s">
        <v>68</v>
      </c>
    </row>
    <row r="21" spans="1:10" x14ac:dyDescent="0.3">
      <c r="A21" t="s">
        <v>264</v>
      </c>
      <c r="B21" s="24" t="s">
        <v>48</v>
      </c>
      <c r="C21">
        <v>8</v>
      </c>
      <c r="D21" s="11">
        <v>9.7000000000000003E-3</v>
      </c>
      <c r="E21" s="11">
        <f t="shared" si="0"/>
        <v>7.7600000000000002E-2</v>
      </c>
      <c r="F21" t="s">
        <v>120</v>
      </c>
      <c r="G21" s="7" t="s">
        <v>81</v>
      </c>
      <c r="H21" s="7" t="s">
        <v>135</v>
      </c>
      <c r="I21" s="9" t="s">
        <v>74</v>
      </c>
      <c r="J21" t="s">
        <v>68</v>
      </c>
    </row>
    <row r="22" spans="1:10" x14ac:dyDescent="0.3">
      <c r="A22" t="s">
        <v>265</v>
      </c>
      <c r="B22" s="24" t="s">
        <v>48</v>
      </c>
      <c r="C22">
        <v>3</v>
      </c>
      <c r="D22" s="11">
        <v>9.7000000000000003E-3</v>
      </c>
      <c r="E22" s="11">
        <f t="shared" si="0"/>
        <v>2.9100000000000001E-2</v>
      </c>
      <c r="F22" t="s">
        <v>266</v>
      </c>
      <c r="G22" s="7" t="s">
        <v>81</v>
      </c>
      <c r="H22" s="7" t="s">
        <v>291</v>
      </c>
      <c r="I22" s="9" t="s">
        <v>74</v>
      </c>
      <c r="J22" t="s">
        <v>292</v>
      </c>
    </row>
    <row r="23" spans="1:10" x14ac:dyDescent="0.3">
      <c r="A23" t="s">
        <v>267</v>
      </c>
      <c r="B23" s="24" t="s">
        <v>216</v>
      </c>
      <c r="C23">
        <v>4</v>
      </c>
      <c r="D23" s="11">
        <v>0.3</v>
      </c>
      <c r="E23" s="11">
        <f t="shared" si="0"/>
        <v>1.2</v>
      </c>
      <c r="F23" t="s">
        <v>204</v>
      </c>
      <c r="G23" s="7" t="s">
        <v>73</v>
      </c>
      <c r="H23" s="7" t="s">
        <v>238</v>
      </c>
      <c r="I23" s="9" t="s">
        <v>74</v>
      </c>
      <c r="J23" t="s">
        <v>237</v>
      </c>
    </row>
    <row r="24" spans="1:10" x14ac:dyDescent="0.3">
      <c r="A24" t="s">
        <v>121</v>
      </c>
      <c r="B24" s="24" t="s">
        <v>126</v>
      </c>
      <c r="C24">
        <v>1</v>
      </c>
      <c r="D24" s="11">
        <v>2.2400000000000002</v>
      </c>
      <c r="E24" s="11">
        <f t="shared" si="0"/>
        <v>2.2400000000000002</v>
      </c>
      <c r="F24" t="s">
        <v>268</v>
      </c>
      <c r="G24" s="7" t="s">
        <v>176</v>
      </c>
      <c r="H24" s="7" t="s">
        <v>268</v>
      </c>
      <c r="I24" s="9" t="s">
        <v>74</v>
      </c>
      <c r="J24" t="s">
        <v>282</v>
      </c>
    </row>
    <row r="25" spans="1:10" x14ac:dyDescent="0.3">
      <c r="A25" t="s">
        <v>123</v>
      </c>
      <c r="B25" s="24" t="s">
        <v>126</v>
      </c>
      <c r="C25">
        <v>1</v>
      </c>
      <c r="D25" s="11">
        <v>1.7</v>
      </c>
      <c r="E25" s="11">
        <f t="shared" si="0"/>
        <v>1.7</v>
      </c>
      <c r="F25" t="s">
        <v>269</v>
      </c>
      <c r="G25" s="7" t="s">
        <v>176</v>
      </c>
      <c r="H25" s="7" t="s">
        <v>283</v>
      </c>
      <c r="I25" s="9" t="s">
        <v>74</v>
      </c>
      <c r="J25" t="s">
        <v>284</v>
      </c>
    </row>
    <row r="26" spans="1:10" x14ac:dyDescent="0.3">
      <c r="A26" t="s">
        <v>168</v>
      </c>
      <c r="B26" s="24" t="s">
        <v>274</v>
      </c>
      <c r="C26">
        <v>1</v>
      </c>
      <c r="D26" s="11">
        <v>2.41</v>
      </c>
      <c r="E26" s="11">
        <f t="shared" si="0"/>
        <v>2.41</v>
      </c>
      <c r="F26" t="s">
        <v>270</v>
      </c>
      <c r="G26" s="7" t="s">
        <v>77</v>
      </c>
      <c r="H26" s="7" t="s">
        <v>278</v>
      </c>
      <c r="I26" s="9" t="s">
        <v>74</v>
      </c>
      <c r="J26" t="s">
        <v>76</v>
      </c>
    </row>
    <row r="28" spans="1:10" x14ac:dyDescent="0.3">
      <c r="C28" s="64" t="s">
        <v>138</v>
      </c>
      <c r="D28" s="64"/>
      <c r="E28" s="11">
        <f>SUM(E2:E26)</f>
        <v>24.016500000000001</v>
      </c>
    </row>
  </sheetData>
  <mergeCells count="1">
    <mergeCell ref="C28:D28"/>
  </mergeCells>
  <hyperlinks>
    <hyperlink ref="I2" r:id="rId1"/>
    <hyperlink ref="I3" r:id="rId2"/>
    <hyperlink ref="I4" r:id="rId3"/>
    <hyperlink ref="I5" r:id="rId4"/>
    <hyperlink ref="I6" r:id="rId5"/>
    <hyperlink ref="I8" r:id="rId6"/>
    <hyperlink ref="I14" r:id="rId7"/>
    <hyperlink ref="I15" r:id="rId8"/>
    <hyperlink ref="I17" r:id="rId9"/>
    <hyperlink ref="I19" r:id="rId10"/>
    <hyperlink ref="I20" r:id="rId11"/>
    <hyperlink ref="I21" r:id="rId12"/>
    <hyperlink ref="I23" r:id="rId13"/>
    <hyperlink ref="I7" r:id="rId14"/>
    <hyperlink ref="I26" r:id="rId15"/>
    <hyperlink ref="I9" r:id="rId16"/>
    <hyperlink ref="J9" r:id="rId17"/>
    <hyperlink ref="I24" r:id="rId18"/>
    <hyperlink ref="I25" r:id="rId19"/>
    <hyperlink ref="I16" r:id="rId20"/>
    <hyperlink ref="I18" r:id="rId21"/>
    <hyperlink ref="I22" r:id="rId22"/>
    <hyperlink ref="I10" r:id="rId23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Complete BOM</vt:lpstr>
      <vt:lpstr>AFE SubBoard 0-2</vt:lpstr>
      <vt:lpstr>Button-Interface SubBoard 0-2</vt:lpstr>
      <vt:lpstr>Regulator SubBoard 0-2</vt:lpstr>
      <vt:lpstr>Charger SubBoard 0-2</vt:lpstr>
      <vt:lpstr>Power Stage SubBoard 0-2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</dc:creator>
  <cp:lastModifiedBy>Ishaan</cp:lastModifiedBy>
  <dcterms:created xsi:type="dcterms:W3CDTF">2019-09-02T05:34:07Z</dcterms:created>
  <dcterms:modified xsi:type="dcterms:W3CDTF">2019-09-23T14:17:53Z</dcterms:modified>
</cp:coreProperties>
</file>