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ocuments - HDD\Projects\FusIon-Pack\Documentation\"/>
    </mc:Choice>
  </mc:AlternateContent>
  <bookViews>
    <workbookView xWindow="0" yWindow="0" windowWidth="20400" windowHeight="7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1" l="1"/>
  <c r="B21" i="1"/>
  <c r="B46" i="1" l="1"/>
  <c r="D3" i="1" s="1"/>
  <c r="B11" i="1" s="1"/>
  <c r="B34" i="1" s="1"/>
  <c r="B35" i="1"/>
  <c r="C29" i="1"/>
  <c r="B29" i="1"/>
  <c r="B12" i="1" l="1"/>
  <c r="B13" i="1" s="1"/>
  <c r="G9" i="1" s="1"/>
  <c r="B22" i="1"/>
  <c r="B14" i="1" l="1"/>
  <c r="B15" i="1"/>
  <c r="F9" i="1" s="1"/>
  <c r="B23" i="1"/>
</calcChain>
</file>

<file path=xl/sharedStrings.xml><?xml version="1.0" encoding="utf-8"?>
<sst xmlns="http://schemas.openxmlformats.org/spreadsheetml/2006/main" count="77" uniqueCount="55">
  <si>
    <t>LV Buck Converter Calculations</t>
  </si>
  <si>
    <t>Inductor Selection</t>
  </si>
  <si>
    <t>Device Params:</t>
  </si>
  <si>
    <t>ESR</t>
  </si>
  <si>
    <t>Converter Params:</t>
  </si>
  <si>
    <t>Vout</t>
  </si>
  <si>
    <t>Iout</t>
  </si>
  <si>
    <t>Vripple</t>
  </si>
  <si>
    <t>Vin (max)</t>
  </si>
  <si>
    <t>Iripple</t>
  </si>
  <si>
    <t>Estimated Irms</t>
  </si>
  <si>
    <t>Inductance (uH)</t>
  </si>
  <si>
    <t>Comp. Vout</t>
  </si>
  <si>
    <t>K-factor</t>
  </si>
  <si>
    <t>Fsw (MHz)</t>
  </si>
  <si>
    <t>Irms</t>
  </si>
  <si>
    <t>Ilpeak</t>
  </si>
  <si>
    <t>Req'd current rating (A)</t>
  </si>
  <si>
    <t>K-factor (0.2 &lt; x &lt; 0.4)</t>
  </si>
  <si>
    <t>Datasheet</t>
  </si>
  <si>
    <t>C_load_step</t>
  </si>
  <si>
    <t>C_load_drop</t>
  </si>
  <si>
    <t>Ripple spec</t>
  </si>
  <si>
    <t>Ceramic Cap ESR Insignificant, so calc ignored</t>
  </si>
  <si>
    <t>Diode Selection</t>
  </si>
  <si>
    <t>V_reverse</t>
  </si>
  <si>
    <t>If</t>
  </si>
  <si>
    <t>Input Capacitor Selection</t>
  </si>
  <si>
    <t>Output Capacitor Selection</t>
  </si>
  <si>
    <t>Capacitance</t>
  </si>
  <si>
    <t>Vin (min)</t>
  </si>
  <si>
    <t>Capacitance (uF):</t>
  </si>
  <si>
    <t>Vin_ripple (mV)</t>
  </si>
  <si>
    <t>Bootstrap Capacitor</t>
  </si>
  <si>
    <t>100n</t>
  </si>
  <si>
    <t>Min req'd Capacitance (uF)</t>
  </si>
  <si>
    <t>Feedback Resistors</t>
  </si>
  <si>
    <t>Top R_divider (kOhm)</t>
  </si>
  <si>
    <t>R_bot (kOhm)</t>
  </si>
  <si>
    <t>10k // 100k</t>
  </si>
  <si>
    <t>100k // 100k</t>
  </si>
  <si>
    <t>Diodes Inc. MBR0580S1-7</t>
  </si>
  <si>
    <t>Approximate Cost:</t>
  </si>
  <si>
    <t>x</t>
  </si>
  <si>
    <t>Quantity</t>
  </si>
  <si>
    <t>Capacitance (uF)</t>
  </si>
  <si>
    <t>For LMR16006X</t>
  </si>
  <si>
    <t>Max Load Step</t>
  </si>
  <si>
    <t>Taiyo Yuden NR4018T470M</t>
  </si>
  <si>
    <t>In BOM</t>
  </si>
  <si>
    <t>Cost:</t>
  </si>
  <si>
    <t>(&lt;0.5%)</t>
  </si>
  <si>
    <t>IC Selection</t>
  </si>
  <si>
    <t>TI LM16006DDCR</t>
  </si>
  <si>
    <t>&lt;- Accounting for DC Bias (actually 2x 1u + 100n)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</si>
</sst>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19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0" fontId="0" fillId="2" borderId="0" xfId="0" applyFill="1"/>
    <xf numFmtId="0" fontId="0" fillId="3" borderId="0" xfId="0" applyFill="1"/>
    <xf numFmtId="0" fontId="4" fillId="0" borderId="0" xfId="2"/>
    <xf numFmtId="0" fontId="0" fillId="2" borderId="0" xfId="0" applyFont="1" applyFill="1"/>
    <xf numFmtId="44" fontId="0" fillId="2" borderId="0" xfId="1" applyFont="1" applyFill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Fill="1"/>
    <xf numFmtId="44" fontId="0" fillId="0" borderId="0" xfId="1" applyFont="1"/>
    <xf numFmtId="0" fontId="0" fillId="0" borderId="0" xfId="0" applyFont="1" applyAlignment="1">
      <alignment horizontal="left"/>
    </xf>
    <xf numFmtId="0" fontId="4" fillId="0" borderId="0" xfId="2" applyAlignment="1">
      <alignment horizontal="left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igikey.com/product-detail/en/taiyo-yuden/NR4018T470M/587-1670-1-ND/1008285" TargetMode="External"/><Relationship Id="rId2" Type="http://schemas.openxmlformats.org/officeDocument/2006/relationships/hyperlink" Target="https://www.digikey.com/product-detail/en/diodes-incorporated/MBR0580S1-7/MBR0580S1-7DICT-ND/5080371" TargetMode="External"/><Relationship Id="rId1" Type="http://schemas.openxmlformats.org/officeDocument/2006/relationships/hyperlink" Target="http://www.ti.com/lit/ds/symlink/lmr16006.pdf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digikey.com/product-detail/en/texas-instruments/LMR16006XDDCR/296-40293-1-ND/517817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6"/>
  <sheetViews>
    <sheetView tabSelected="1" workbookViewId="0">
      <selection activeCell="B12" sqref="B12"/>
    </sheetView>
  </sheetViews>
  <sheetFormatPr defaultRowHeight="15" x14ac:dyDescent="0.25"/>
  <cols>
    <col min="1" max="1" width="17.28515625" customWidth="1"/>
    <col min="2" max="2" width="24.85546875" bestFit="1" customWidth="1"/>
    <col min="3" max="3" width="15.7109375" bestFit="1" customWidth="1"/>
    <col min="4" max="4" width="14.85546875" customWidth="1"/>
    <col min="5" max="5" width="12.7109375" customWidth="1"/>
    <col min="6" max="6" width="25" bestFit="1" customWidth="1"/>
    <col min="7" max="7" width="24.85546875" bestFit="1" customWidth="1"/>
  </cols>
  <sheetData>
    <row r="1" spans="1:10" ht="20.25" customHeight="1" x14ac:dyDescent="0.3">
      <c r="A1" s="14" t="s">
        <v>0</v>
      </c>
      <c r="B1" s="11"/>
      <c r="C1" s="11"/>
      <c r="D1" s="11"/>
      <c r="E1" s="11"/>
      <c r="I1" s="13" t="s">
        <v>42</v>
      </c>
      <c r="J1" s="13"/>
    </row>
    <row r="2" spans="1:10" s="3" customFormat="1" x14ac:dyDescent="0.25">
      <c r="A2" s="1" t="s">
        <v>4</v>
      </c>
      <c r="B2" s="2" t="s">
        <v>8</v>
      </c>
      <c r="C2" s="2" t="s">
        <v>30</v>
      </c>
      <c r="D2" s="2" t="s">
        <v>5</v>
      </c>
      <c r="E2" s="2" t="s">
        <v>6</v>
      </c>
      <c r="F2" s="2" t="s">
        <v>47</v>
      </c>
      <c r="G2" s="2" t="s">
        <v>7</v>
      </c>
      <c r="H2" s="2" t="s">
        <v>14</v>
      </c>
      <c r="I2" s="7"/>
      <c r="J2" s="8">
        <f>SUM(J3:J1003)</f>
        <v>5.1099999999999994</v>
      </c>
    </row>
    <row r="3" spans="1:10" s="3" customFormat="1" x14ac:dyDescent="0.25">
      <c r="A3" s="1"/>
      <c r="B3" s="2">
        <v>42</v>
      </c>
      <c r="C3" s="2">
        <v>30</v>
      </c>
      <c r="D3" s="2">
        <f>B46</f>
        <v>4.9729207920792078</v>
      </c>
      <c r="E3" s="2">
        <v>0.4</v>
      </c>
      <c r="F3" s="2">
        <v>0.3</v>
      </c>
      <c r="G3" s="2">
        <v>0.1</v>
      </c>
      <c r="H3" s="2">
        <v>0.7</v>
      </c>
      <c r="J3" s="16"/>
    </row>
    <row r="4" spans="1:10" s="3" customFormat="1" x14ac:dyDescent="0.25">
      <c r="A4" s="10" t="s">
        <v>52</v>
      </c>
      <c r="B4" s="10"/>
      <c r="C4" s="10"/>
      <c r="D4" s="10"/>
      <c r="E4" s="10"/>
      <c r="F4" s="2"/>
      <c r="G4" s="2"/>
      <c r="H4" s="2"/>
      <c r="J4" s="16"/>
    </row>
    <row r="5" spans="1:10" s="3" customFormat="1" x14ac:dyDescent="0.25">
      <c r="A5" s="9"/>
      <c r="B5" t="s">
        <v>46</v>
      </c>
      <c r="C5" s="6" t="s">
        <v>19</v>
      </c>
      <c r="D5" s="9"/>
      <c r="E5" s="9"/>
      <c r="F5" s="2"/>
      <c r="G5" s="18" t="s">
        <v>53</v>
      </c>
      <c r="H5" s="17" t="s">
        <v>43</v>
      </c>
      <c r="I5" s="17" t="s">
        <v>50</v>
      </c>
      <c r="J5" s="16">
        <v>2.88</v>
      </c>
    </row>
    <row r="6" spans="1:10" s="3" customFormat="1" x14ac:dyDescent="0.25">
      <c r="A6" s="9"/>
      <c r="B6" s="2"/>
      <c r="C6" s="2"/>
      <c r="D6" s="2"/>
      <c r="E6" s="2"/>
      <c r="J6" s="16"/>
    </row>
    <row r="7" spans="1:10" x14ac:dyDescent="0.25">
      <c r="A7" s="10" t="s">
        <v>1</v>
      </c>
      <c r="B7" s="10"/>
      <c r="C7" s="10"/>
      <c r="D7" s="10"/>
      <c r="E7" s="10"/>
      <c r="J7" s="16"/>
    </row>
    <row r="8" spans="1:10" x14ac:dyDescent="0.25">
      <c r="A8" t="s">
        <v>2</v>
      </c>
      <c r="B8" t="s">
        <v>11</v>
      </c>
      <c r="C8" t="s">
        <v>3</v>
      </c>
      <c r="D8" t="s">
        <v>10</v>
      </c>
      <c r="F8" s="5" t="s">
        <v>17</v>
      </c>
      <c r="G8" s="5" t="s">
        <v>18</v>
      </c>
      <c r="J8" s="16"/>
    </row>
    <row r="9" spans="1:10" x14ac:dyDescent="0.25">
      <c r="B9" s="4">
        <v>47</v>
      </c>
      <c r="C9" s="4">
        <v>0.78</v>
      </c>
      <c r="D9">
        <v>0.40200000000000002</v>
      </c>
      <c r="F9" s="5">
        <f>B15</f>
        <v>0.47022916272336968</v>
      </c>
      <c r="G9" s="5">
        <f>B13</f>
        <v>0.3511458136168481</v>
      </c>
      <c r="J9" s="16"/>
    </row>
    <row r="10" spans="1:10" x14ac:dyDescent="0.25">
      <c r="J10" s="16"/>
    </row>
    <row r="11" spans="1:10" x14ac:dyDescent="0.25">
      <c r="A11" t="s">
        <v>12</v>
      </c>
      <c r="B11">
        <f>D3+C9*D9</f>
        <v>5.2864807920792076</v>
      </c>
      <c r="G11" s="6" t="s">
        <v>48</v>
      </c>
      <c r="H11" t="s">
        <v>43</v>
      </c>
      <c r="I11" t="s">
        <v>50</v>
      </c>
      <c r="J11" s="16">
        <v>0.45</v>
      </c>
    </row>
    <row r="12" spans="1:10" x14ac:dyDescent="0.25">
      <c r="A12" t="s">
        <v>9</v>
      </c>
      <c r="B12">
        <f>(B11*(B3-B11))/(B3*B9*0.000001*H3*1000000)</f>
        <v>0.14045832544673925</v>
      </c>
      <c r="J12" s="16"/>
    </row>
    <row r="13" spans="1:10" x14ac:dyDescent="0.25">
      <c r="A13" t="s">
        <v>13</v>
      </c>
      <c r="B13">
        <f>B12/E3</f>
        <v>0.3511458136168481</v>
      </c>
      <c r="J13" s="16"/>
    </row>
    <row r="14" spans="1:10" x14ac:dyDescent="0.25">
      <c r="A14" t="s">
        <v>15</v>
      </c>
      <c r="B14">
        <f>SQRT(E3^2 + B12^2/12)</f>
        <v>0.40204980425183878</v>
      </c>
      <c r="J14" s="16"/>
    </row>
    <row r="15" spans="1:10" x14ac:dyDescent="0.25">
      <c r="A15" t="s">
        <v>16</v>
      </c>
      <c r="B15">
        <f>E3+B12/2</f>
        <v>0.47022916272336968</v>
      </c>
      <c r="J15" s="16"/>
    </row>
    <row r="16" spans="1:10" x14ac:dyDescent="0.25">
      <c r="J16" s="16"/>
    </row>
    <row r="17" spans="1:10" x14ac:dyDescent="0.25">
      <c r="A17" s="10" t="s">
        <v>28</v>
      </c>
      <c r="B17" s="10"/>
      <c r="C17" s="10"/>
      <c r="D17" s="10"/>
      <c r="E17" s="10"/>
      <c r="J17" s="16"/>
    </row>
    <row r="18" spans="1:10" x14ac:dyDescent="0.25">
      <c r="A18" t="s">
        <v>2</v>
      </c>
      <c r="B18" s="15" t="s">
        <v>44</v>
      </c>
      <c r="C18" t="s">
        <v>45</v>
      </c>
      <c r="G18" t="s">
        <v>49</v>
      </c>
      <c r="H18" t="s">
        <v>43</v>
      </c>
      <c r="I18" t="s">
        <v>50</v>
      </c>
      <c r="J18" s="16">
        <v>0.26</v>
      </c>
    </row>
    <row r="19" spans="1:10" x14ac:dyDescent="0.25">
      <c r="B19" s="4">
        <v>2</v>
      </c>
      <c r="C19" s="4">
        <v>4.7</v>
      </c>
      <c r="J19" s="16"/>
    </row>
    <row r="20" spans="1:10" x14ac:dyDescent="0.25">
      <c r="B20" t="s">
        <v>35</v>
      </c>
      <c r="J20" s="16"/>
    </row>
    <row r="21" spans="1:10" x14ac:dyDescent="0.25">
      <c r="A21" t="s">
        <v>20</v>
      </c>
      <c r="B21">
        <f>(2*F3)/(H3*1000000*G3)*1000000</f>
        <v>8.5714285714285712</v>
      </c>
      <c r="J21" s="16"/>
    </row>
    <row r="22" spans="1:10" x14ac:dyDescent="0.25">
      <c r="A22" t="s">
        <v>21</v>
      </c>
      <c r="B22">
        <f>B9*0.000001*(E3^2)/((D3+G3)^2 - D3) * 1000000</f>
        <v>0.36220707192535134</v>
      </c>
      <c r="J22" s="16"/>
    </row>
    <row r="23" spans="1:10" x14ac:dyDescent="0.25">
      <c r="A23" t="s">
        <v>22</v>
      </c>
      <c r="B23">
        <f>1/(8*H3*1000000) * B12/G3 * 1000000</f>
        <v>0.25081843829774869</v>
      </c>
      <c r="J23" s="16"/>
    </row>
    <row r="24" spans="1:10" x14ac:dyDescent="0.25">
      <c r="J24" s="16"/>
    </row>
    <row r="25" spans="1:10" x14ac:dyDescent="0.25">
      <c r="A25" s="11" t="s">
        <v>23</v>
      </c>
      <c r="B25" s="11"/>
      <c r="C25" s="11"/>
      <c r="J25" s="16"/>
    </row>
    <row r="26" spans="1:10" x14ac:dyDescent="0.25">
      <c r="J26" s="16"/>
    </row>
    <row r="27" spans="1:10" x14ac:dyDescent="0.25">
      <c r="A27" s="10" t="s">
        <v>24</v>
      </c>
      <c r="B27" s="11"/>
      <c r="C27" s="11"/>
      <c r="D27" s="11"/>
      <c r="E27" s="11"/>
      <c r="J27" s="16"/>
    </row>
    <row r="28" spans="1:10" x14ac:dyDescent="0.25">
      <c r="A28" t="s">
        <v>2</v>
      </c>
      <c r="B28" t="s">
        <v>25</v>
      </c>
      <c r="C28" t="s">
        <v>26</v>
      </c>
      <c r="J28" s="16"/>
    </row>
    <row r="29" spans="1:10" x14ac:dyDescent="0.25">
      <c r="B29" s="4">
        <f>B3*1.25</f>
        <v>52.5</v>
      </c>
      <c r="C29" s="4">
        <f>E3</f>
        <v>0.4</v>
      </c>
      <c r="G29" s="6" t="s">
        <v>41</v>
      </c>
      <c r="H29" t="s">
        <v>43</v>
      </c>
      <c r="I29" t="s">
        <v>50</v>
      </c>
      <c r="J29" s="16">
        <v>0.28000000000000003</v>
      </c>
    </row>
    <row r="30" spans="1:10" x14ac:dyDescent="0.25">
      <c r="J30" s="16"/>
    </row>
    <row r="31" spans="1:10" x14ac:dyDescent="0.25">
      <c r="A31" s="10" t="s">
        <v>27</v>
      </c>
      <c r="B31" s="10"/>
      <c r="C31" s="10"/>
      <c r="D31" s="10"/>
      <c r="E31" s="10"/>
      <c r="J31" s="16"/>
    </row>
    <row r="32" spans="1:10" x14ac:dyDescent="0.25">
      <c r="A32" t="s">
        <v>2</v>
      </c>
      <c r="B32" t="s">
        <v>31</v>
      </c>
      <c r="J32" s="16"/>
    </row>
    <row r="33" spans="1:10" x14ac:dyDescent="0.25">
      <c r="B33" s="4">
        <v>1.1000000000000001</v>
      </c>
      <c r="C33" s="11" t="s">
        <v>54</v>
      </c>
      <c r="D33" s="11"/>
      <c r="E33" s="11"/>
      <c r="G33" t="s">
        <v>49</v>
      </c>
      <c r="H33" t="s">
        <v>43</v>
      </c>
      <c r="I33" t="s">
        <v>50</v>
      </c>
      <c r="J33" s="16">
        <v>1.06</v>
      </c>
    </row>
    <row r="34" spans="1:10" x14ac:dyDescent="0.25">
      <c r="A34" t="s">
        <v>15</v>
      </c>
      <c r="B34">
        <f>E3*SQRT(B11/C3*(C3-B11)/C3)</f>
        <v>0.15240154248117269</v>
      </c>
      <c r="J34" s="16"/>
    </row>
    <row r="35" spans="1:10" x14ac:dyDescent="0.25">
      <c r="A35" t="s">
        <v>32</v>
      </c>
      <c r="B35">
        <f>E3*0.25/(B33*0.000001*H3*1000000)*1000</f>
        <v>129.87012987012989</v>
      </c>
      <c r="C35" t="s">
        <v>51</v>
      </c>
      <c r="J35" s="16"/>
    </row>
    <row r="36" spans="1:10" x14ac:dyDescent="0.25">
      <c r="J36" s="16"/>
    </row>
    <row r="37" spans="1:10" x14ac:dyDescent="0.25">
      <c r="A37" s="10" t="s">
        <v>33</v>
      </c>
      <c r="B37" s="10"/>
      <c r="C37" s="10"/>
      <c r="D37" s="10"/>
      <c r="E37" s="10"/>
      <c r="J37" s="16"/>
    </row>
    <row r="38" spans="1:10" x14ac:dyDescent="0.25">
      <c r="A38" t="s">
        <v>2</v>
      </c>
      <c r="B38" t="s">
        <v>29</v>
      </c>
      <c r="J38" s="16"/>
    </row>
    <row r="39" spans="1:10" x14ac:dyDescent="0.25">
      <c r="B39" s="4" t="s">
        <v>34</v>
      </c>
      <c r="G39" t="s">
        <v>49</v>
      </c>
      <c r="H39" t="s">
        <v>43</v>
      </c>
      <c r="I39" t="s">
        <v>50</v>
      </c>
      <c r="J39" s="16">
        <v>0.06</v>
      </c>
    </row>
    <row r="40" spans="1:10" x14ac:dyDescent="0.25">
      <c r="J40" s="16"/>
    </row>
    <row r="41" spans="1:10" x14ac:dyDescent="0.25">
      <c r="A41" s="12" t="s">
        <v>36</v>
      </c>
      <c r="B41" s="12"/>
      <c r="C41" s="12"/>
      <c r="D41" s="12"/>
      <c r="E41" s="12"/>
      <c r="J41" s="16"/>
    </row>
    <row r="42" spans="1:10" x14ac:dyDescent="0.25">
      <c r="A42" t="s">
        <v>2</v>
      </c>
      <c r="B42" t="s">
        <v>37</v>
      </c>
      <c r="C42" t="s">
        <v>38</v>
      </c>
      <c r="J42" s="16"/>
    </row>
    <row r="43" spans="1:10" x14ac:dyDescent="0.25">
      <c r="B43">
        <v>50</v>
      </c>
      <c r="C43">
        <v>9.09</v>
      </c>
      <c r="J43" s="16"/>
    </row>
    <row r="44" spans="1:10" x14ac:dyDescent="0.25">
      <c r="B44" s="4" t="s">
        <v>40</v>
      </c>
      <c r="C44" s="4" t="s">
        <v>39</v>
      </c>
      <c r="G44" t="s">
        <v>49</v>
      </c>
      <c r="H44" t="s">
        <v>43</v>
      </c>
      <c r="I44" t="s">
        <v>50</v>
      </c>
      <c r="J44" s="16">
        <v>0.12</v>
      </c>
    </row>
    <row r="45" spans="1:10" x14ac:dyDescent="0.25">
      <c r="J45" s="16"/>
    </row>
    <row r="46" spans="1:10" x14ac:dyDescent="0.25">
      <c r="A46" t="s">
        <v>5</v>
      </c>
      <c r="B46">
        <f xml:space="preserve"> 0.765*(1+B43/C43)</f>
        <v>4.9729207920792078</v>
      </c>
      <c r="J46" s="16"/>
    </row>
  </sheetData>
  <mergeCells count="11">
    <mergeCell ref="I1:J1"/>
    <mergeCell ref="A4:E4"/>
    <mergeCell ref="C33:E33"/>
    <mergeCell ref="A27:E27"/>
    <mergeCell ref="A31:E31"/>
    <mergeCell ref="A37:E37"/>
    <mergeCell ref="A41:E41"/>
    <mergeCell ref="A1:E1"/>
    <mergeCell ref="A7:E7"/>
    <mergeCell ref="A25:C25"/>
    <mergeCell ref="A17:E17"/>
  </mergeCells>
  <hyperlinks>
    <hyperlink ref="C5" r:id="rId1"/>
    <hyperlink ref="G29" r:id="rId2"/>
    <hyperlink ref="G11" r:id="rId3"/>
    <hyperlink ref="G5" r:id="rId4"/>
  </hyperlinks>
  <pageMargins left="0.7" right="0.7" top="0.75" bottom="0.75" header="0.3" footer="0.3"/>
  <pageSetup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Ishaan</dc:creator>
  <cp:lastModifiedBy>Ishaan</cp:lastModifiedBy>
  <dcterms:created xsi:type="dcterms:W3CDTF">2019-05-04T20:10:52Z</dcterms:created>
  <dcterms:modified xsi:type="dcterms:W3CDTF">2019-05-07T02:51:40Z</dcterms:modified>
</cp:coreProperties>
</file>