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 - HDD\Projects\FusIon-Pack\Documentation\"/>
    </mc:Choice>
  </mc:AlternateContent>
  <bookViews>
    <workbookView xWindow="0" yWindow="0" windowWidth="2040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B8" i="1"/>
  <c r="B43" i="1"/>
  <c r="B32" i="1"/>
  <c r="C26" i="1"/>
  <c r="B26" i="1"/>
  <c r="B18" i="1"/>
  <c r="B9" i="1" l="1"/>
  <c r="B10" i="1" s="1"/>
  <c r="G6" i="1" s="1"/>
  <c r="B31" i="1"/>
  <c r="B19" i="1"/>
  <c r="B11" i="1" l="1"/>
  <c r="B12" i="1"/>
  <c r="F6" i="1" s="1"/>
  <c r="B20" i="1"/>
</calcChain>
</file>

<file path=xl/sharedStrings.xml><?xml version="1.0" encoding="utf-8"?>
<sst xmlns="http://schemas.openxmlformats.org/spreadsheetml/2006/main" count="59" uniqueCount="47">
  <si>
    <t>LV Buck Converter Calculations</t>
  </si>
  <si>
    <t>Inductor Selection</t>
  </si>
  <si>
    <t>Device Params:</t>
  </si>
  <si>
    <t>ESR</t>
  </si>
  <si>
    <t>Converter Params:</t>
  </si>
  <si>
    <t>Vout</t>
  </si>
  <si>
    <t>Iout</t>
  </si>
  <si>
    <t>Vripple</t>
  </si>
  <si>
    <t>Vin (max)</t>
  </si>
  <si>
    <t>Iripple</t>
  </si>
  <si>
    <t>Estimated Irms</t>
  </si>
  <si>
    <t>Inductance (uH)</t>
  </si>
  <si>
    <t>Comp. Vout</t>
  </si>
  <si>
    <t>K-factor</t>
  </si>
  <si>
    <t>Fsw (MHz)</t>
  </si>
  <si>
    <t>Irms</t>
  </si>
  <si>
    <t>Ilpeak</t>
  </si>
  <si>
    <t>Req'd current rating (A)</t>
  </si>
  <si>
    <t>K-factor (0.2 &lt; x &lt; 0.4)</t>
  </si>
  <si>
    <t>For LMR16006</t>
  </si>
  <si>
    <t>Datasheet</t>
  </si>
  <si>
    <t>C_load_step</t>
  </si>
  <si>
    <t>C_load_drop</t>
  </si>
  <si>
    <t>Ripple spec</t>
  </si>
  <si>
    <t>Ceramic Cap ESR Insignificant, so calc ignored</t>
  </si>
  <si>
    <t>2x 4.7u Ceramic Caps</t>
  </si>
  <si>
    <t>Diode Selection</t>
  </si>
  <si>
    <t>V_reverse</t>
  </si>
  <si>
    <t>If</t>
  </si>
  <si>
    <t>Input Capacitor Selection</t>
  </si>
  <si>
    <t>Output Capacitor Selection</t>
  </si>
  <si>
    <t>Capacitance</t>
  </si>
  <si>
    <t>Vin (min)</t>
  </si>
  <si>
    <t>Capacitance (uF):</t>
  </si>
  <si>
    <t>Vin_ripple (mV)</t>
  </si>
  <si>
    <t>Bootstrap Capacitor</t>
  </si>
  <si>
    <t>100n</t>
  </si>
  <si>
    <t>Min req'd Capacitance (uF)</t>
  </si>
  <si>
    <t>Feedback Resistors</t>
  </si>
  <si>
    <t>Top R_divider (kOhm)</t>
  </si>
  <si>
    <t>R_bot (kOhm)</t>
  </si>
  <si>
    <t>10k // 100k</t>
  </si>
  <si>
    <t>100k // 100k</t>
  </si>
  <si>
    <t>Murata LQH3NPN150MMEL</t>
  </si>
  <si>
    <t>Diodes Inc. MBR0580S1-7</t>
  </si>
  <si>
    <t>Approximate Cost: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</si>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</sst>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4" fillId="0" borderId="0" xfId="2"/>
    <xf numFmtId="0" fontId="0" fillId="2" borderId="0" xfId="0" applyFont="1" applyFill="1"/>
    <xf numFmtId="44" fontId="0" fillId="2" borderId="0" xfId="1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diodes-incorporated/MBR0580S1-7/MBR0580S1-7DICT-ND/5080371" TargetMode="External"/><Relationship Id="rId2" Type="http://schemas.openxmlformats.org/officeDocument/2006/relationships/hyperlink" Target="https://www.digikey.com/product-detail/en/murata-electronics-north-america/LQH3NPN150MMEL/490-15947-1-ND/6800612" TargetMode="External"/><Relationship Id="rId1" Type="http://schemas.openxmlformats.org/officeDocument/2006/relationships/hyperlink" Target="http://www.ti.com/lit/ds/symlink/lmr16006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F16" sqref="F16"/>
    </sheetView>
  </sheetViews>
  <sheetFormatPr defaultRowHeight="15" x14ac:dyDescent="0.25"/>
  <cols>
    <col min="1" max="1" width="17.28515625" customWidth="1"/>
    <col min="2" max="2" width="24.85546875" bestFit="1" customWidth="1"/>
    <col min="3" max="3" width="13.42578125" bestFit="1" customWidth="1"/>
    <col min="4" max="4" width="14.85546875" customWidth="1"/>
    <col min="6" max="6" width="25" bestFit="1" customWidth="1"/>
    <col min="7" max="7" width="20" bestFit="1" customWidth="1"/>
  </cols>
  <sheetData>
    <row r="1" spans="1:9" ht="20.25" customHeight="1" x14ac:dyDescent="0.3">
      <c r="A1" s="13" t="s">
        <v>0</v>
      </c>
      <c r="B1" s="10"/>
      <c r="C1" s="10"/>
      <c r="D1" s="10"/>
      <c r="E1" s="10"/>
      <c r="F1" t="s">
        <v>19</v>
      </c>
      <c r="G1" s="6" t="s">
        <v>20</v>
      </c>
      <c r="H1" s="12" t="s">
        <v>45</v>
      </c>
      <c r="I1" s="12"/>
    </row>
    <row r="2" spans="1:9" s="3" customFormat="1" x14ac:dyDescent="0.25">
      <c r="A2" s="1" t="s">
        <v>4</v>
      </c>
      <c r="B2" s="2" t="s">
        <v>8</v>
      </c>
      <c r="C2" s="2" t="s">
        <v>32</v>
      </c>
      <c r="D2" s="2" t="s">
        <v>5</v>
      </c>
      <c r="E2" s="2" t="s">
        <v>6</v>
      </c>
      <c r="F2" s="2" t="s">
        <v>7</v>
      </c>
      <c r="G2" s="2" t="s">
        <v>14</v>
      </c>
      <c r="H2" s="7"/>
      <c r="I2" s="8">
        <v>5.71</v>
      </c>
    </row>
    <row r="3" spans="1:9" s="3" customFormat="1" x14ac:dyDescent="0.25">
      <c r="A3" s="1"/>
      <c r="B3" s="2">
        <v>42</v>
      </c>
      <c r="C3" s="2">
        <v>30</v>
      </c>
      <c r="D3" s="2">
        <f>B43</f>
        <v>4.9729207920792078</v>
      </c>
      <c r="E3" s="2">
        <v>0.4</v>
      </c>
      <c r="F3" s="2">
        <v>0.05</v>
      </c>
      <c r="G3" s="2">
        <v>2.1</v>
      </c>
    </row>
    <row r="4" spans="1:9" x14ac:dyDescent="0.25">
      <c r="A4" s="9" t="s">
        <v>1</v>
      </c>
      <c r="B4" s="9"/>
      <c r="C4" s="9"/>
      <c r="D4" s="9"/>
      <c r="E4" s="9"/>
    </row>
    <row r="5" spans="1:9" x14ac:dyDescent="0.25">
      <c r="A5" t="s">
        <v>2</v>
      </c>
      <c r="B5" t="s">
        <v>11</v>
      </c>
      <c r="C5" t="s">
        <v>3</v>
      </c>
      <c r="D5" t="s">
        <v>10</v>
      </c>
      <c r="F5" s="5" t="s">
        <v>17</v>
      </c>
      <c r="G5" s="5" t="s">
        <v>18</v>
      </c>
    </row>
    <row r="6" spans="1:9" x14ac:dyDescent="0.25">
      <c r="B6" s="4">
        <v>15</v>
      </c>
      <c r="C6" s="4">
        <v>0.34799999999999998</v>
      </c>
      <c r="D6">
        <v>0.40200000000000002</v>
      </c>
      <c r="F6" s="5">
        <f>B12</f>
        <v>0.47127642090625838</v>
      </c>
      <c r="G6" s="5">
        <f>B10</f>
        <v>0.35638210453129177</v>
      </c>
    </row>
    <row r="8" spans="1:9" x14ac:dyDescent="0.25">
      <c r="A8" t="s">
        <v>12</v>
      </c>
      <c r="B8">
        <f>D3+C6*D6</f>
        <v>5.112816792079208</v>
      </c>
      <c r="F8" s="6" t="s">
        <v>43</v>
      </c>
      <c r="H8" t="s">
        <v>46</v>
      </c>
    </row>
    <row r="9" spans="1:9" x14ac:dyDescent="0.25">
      <c r="A9" t="s">
        <v>9</v>
      </c>
      <c r="B9">
        <f>(B8*(B3-B8))/(B3*B6*0.000001*G3*1000000)</f>
        <v>0.14255284181251671</v>
      </c>
    </row>
    <row r="10" spans="1:9" x14ac:dyDescent="0.25">
      <c r="A10" t="s">
        <v>13</v>
      </c>
      <c r="B10">
        <f>B9/E3</f>
        <v>0.35638210453129177</v>
      </c>
    </row>
    <row r="11" spans="1:9" x14ac:dyDescent="0.25">
      <c r="A11" t="s">
        <v>15</v>
      </c>
      <c r="B11">
        <f>SQRT(E3^2 + B9^2/12)</f>
        <v>0.40211123178261932</v>
      </c>
    </row>
    <row r="12" spans="1:9" x14ac:dyDescent="0.25">
      <c r="A12" t="s">
        <v>16</v>
      </c>
      <c r="B12">
        <f>E3+B9/2</f>
        <v>0.47127642090625838</v>
      </c>
    </row>
    <row r="14" spans="1:9" x14ac:dyDescent="0.25">
      <c r="A14" s="9" t="s">
        <v>30</v>
      </c>
      <c r="B14" s="9"/>
      <c r="C14" s="9"/>
      <c r="D14" s="9"/>
      <c r="E14" s="9"/>
    </row>
    <row r="15" spans="1:9" x14ac:dyDescent="0.25">
      <c r="A15" t="s">
        <v>2</v>
      </c>
      <c r="B15" s="4" t="s">
        <v>25</v>
      </c>
      <c r="H15" t="s">
        <v>46</v>
      </c>
    </row>
    <row r="17" spans="1:8" x14ac:dyDescent="0.25">
      <c r="B17" t="s">
        <v>37</v>
      </c>
    </row>
    <row r="18" spans="1:8" x14ac:dyDescent="0.25">
      <c r="A18" t="s">
        <v>21</v>
      </c>
      <c r="B18">
        <f>(2*E3)/(G3*1000000*F3)*1000000</f>
        <v>7.6190476190476195</v>
      </c>
    </row>
    <row r="19" spans="1:8" x14ac:dyDescent="0.25">
      <c r="A19" t="s">
        <v>22</v>
      </c>
      <c r="B19">
        <f>B6*0.000001*(E3^2)/((D3+F3)^2 - D3) * 1000000</f>
        <v>0.11847866000715869</v>
      </c>
    </row>
    <row r="20" spans="1:8" x14ac:dyDescent="0.25">
      <c r="A20" t="s">
        <v>23</v>
      </c>
      <c r="B20">
        <f>1/(8*G3*1000000) * B9/F3 * 1000000</f>
        <v>0.16970576406251986</v>
      </c>
    </row>
    <row r="22" spans="1:8" x14ac:dyDescent="0.25">
      <c r="A22" s="10" t="s">
        <v>24</v>
      </c>
      <c r="B22" s="10"/>
      <c r="C22" s="10"/>
    </row>
    <row r="24" spans="1:8" x14ac:dyDescent="0.25">
      <c r="A24" s="9" t="s">
        <v>26</v>
      </c>
      <c r="B24" s="10"/>
      <c r="C24" s="10"/>
      <c r="D24" s="10"/>
      <c r="E24" s="10"/>
    </row>
    <row r="25" spans="1:8" x14ac:dyDescent="0.25">
      <c r="A25" t="s">
        <v>2</v>
      </c>
      <c r="B25" t="s">
        <v>27</v>
      </c>
      <c r="C25" t="s">
        <v>28</v>
      </c>
    </row>
    <row r="26" spans="1:8" x14ac:dyDescent="0.25">
      <c r="B26" s="4">
        <f>B3*1.25</f>
        <v>52.5</v>
      </c>
      <c r="C26" s="4">
        <f>E3</f>
        <v>0.4</v>
      </c>
      <c r="F26" s="6" t="s">
        <v>44</v>
      </c>
      <c r="H26" t="s">
        <v>46</v>
      </c>
    </row>
    <row r="28" spans="1:8" x14ac:dyDescent="0.25">
      <c r="A28" s="9" t="s">
        <v>29</v>
      </c>
      <c r="B28" s="9"/>
      <c r="C28" s="9"/>
      <c r="D28" s="9"/>
      <c r="E28" s="9"/>
    </row>
    <row r="29" spans="1:8" x14ac:dyDescent="0.25">
      <c r="A29" t="s">
        <v>2</v>
      </c>
      <c r="B29" t="s">
        <v>33</v>
      </c>
    </row>
    <row r="30" spans="1:8" x14ac:dyDescent="0.25">
      <c r="B30" s="4">
        <v>1</v>
      </c>
      <c r="H30" t="s">
        <v>46</v>
      </c>
    </row>
    <row r="31" spans="1:8" x14ac:dyDescent="0.25">
      <c r="A31" t="s">
        <v>15</v>
      </c>
      <c r="B31">
        <f>E3*SQRT(B8/C3*(C3-B8)/C3)</f>
        <v>0.15040307810857781</v>
      </c>
    </row>
    <row r="32" spans="1:8" x14ac:dyDescent="0.25">
      <c r="A32" t="s">
        <v>34</v>
      </c>
      <c r="B32">
        <f>E3*0.25/(B30*0.000001*G3*1000000)*1000</f>
        <v>47.619047619047628</v>
      </c>
    </row>
    <row r="34" spans="1:8" x14ac:dyDescent="0.25">
      <c r="A34" s="9" t="s">
        <v>35</v>
      </c>
      <c r="B34" s="9"/>
      <c r="C34" s="9"/>
      <c r="D34" s="9"/>
      <c r="E34" s="9"/>
    </row>
    <row r="35" spans="1:8" x14ac:dyDescent="0.25">
      <c r="A35" t="s">
        <v>2</v>
      </c>
      <c r="B35" t="s">
        <v>31</v>
      </c>
    </row>
    <row r="36" spans="1:8" x14ac:dyDescent="0.25">
      <c r="B36" s="4" t="s">
        <v>36</v>
      </c>
      <c r="H36" t="s">
        <v>46</v>
      </c>
    </row>
    <row r="38" spans="1:8" x14ac:dyDescent="0.25">
      <c r="A38" s="11" t="s">
        <v>38</v>
      </c>
      <c r="B38" s="11"/>
      <c r="C38" s="11"/>
      <c r="D38" s="11"/>
      <c r="E38" s="11"/>
    </row>
    <row r="39" spans="1:8" x14ac:dyDescent="0.25">
      <c r="A39" t="s">
        <v>2</v>
      </c>
      <c r="B39" t="s">
        <v>39</v>
      </c>
      <c r="C39" t="s">
        <v>40</v>
      </c>
    </row>
    <row r="40" spans="1:8" x14ac:dyDescent="0.25">
      <c r="B40">
        <v>50</v>
      </c>
      <c r="C40">
        <v>9.09</v>
      </c>
    </row>
    <row r="41" spans="1:8" x14ac:dyDescent="0.25">
      <c r="B41" s="4" t="s">
        <v>42</v>
      </c>
      <c r="C41" s="4" t="s">
        <v>41</v>
      </c>
      <c r="H41" t="s">
        <v>46</v>
      </c>
    </row>
    <row r="43" spans="1:8" x14ac:dyDescent="0.25">
      <c r="A43" t="s">
        <v>5</v>
      </c>
      <c r="B43">
        <f xml:space="preserve"> 0.765*(1+B40/C40)</f>
        <v>4.9729207920792078</v>
      </c>
    </row>
  </sheetData>
  <mergeCells count="9">
    <mergeCell ref="A24:E24"/>
    <mergeCell ref="A28:E28"/>
    <mergeCell ref="A34:E34"/>
    <mergeCell ref="A38:E38"/>
    <mergeCell ref="H1:I1"/>
    <mergeCell ref="A1:E1"/>
    <mergeCell ref="A4:E4"/>
    <mergeCell ref="A22:C22"/>
    <mergeCell ref="A14:E14"/>
  </mergeCells>
  <hyperlinks>
    <hyperlink ref="G1" r:id="rId1"/>
    <hyperlink ref="F8" r:id="rId2"/>
    <hyperlink ref="F2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2019-05-04T20:10:52Z</dcterms:created>
  <dcterms:modified xsi:type="dcterms:W3CDTF">2019-05-04T21:23:22Z</dcterms:modified>
</cp:coreProperties>
</file>