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1" sheetId="1" r:id="rId4"/>
    <sheet state="visible" name="Model 1 Summary" sheetId="2" r:id="rId5"/>
    <sheet state="visible" name="Model 2" sheetId="3" r:id="rId6"/>
    <sheet state="visible" name="Model 2 Summary" sheetId="4" r:id="rId7"/>
  </sheets>
  <definedNames>
    <definedName localSheetId="2" name="EMBLEMBase">'Model 2'!$C$2</definedName>
    <definedName name="BenefitFactors">'Model 1'!$N$332:$U$691</definedName>
    <definedName name="EMBLEMFac22Fac19">#REF!</definedName>
    <definedName name="Graph5_Fitted_Average">#REF!</definedName>
    <definedName localSheetId="3" name="Graph6_Model_Prediction___2_Standard_Errors">#REF!</definedName>
    <definedName name="Graph9_Model_Prediction_at_Base_levels">#REF!</definedName>
    <definedName name="EMBLEMFac21Fac25">#REF!</definedName>
    <definedName name="Graph6_Fitted_Average">#REF!</definedName>
    <definedName name="Graph8_Reference_Average">#REF!</definedName>
    <definedName localSheetId="3" name="Graph6_70___Actual">#REF!</definedName>
    <definedName name="Graph9_Observed_Average">#REF!</definedName>
    <definedName localSheetId="3" name="Graph6_90___Fitted">#REF!</definedName>
    <definedName name="Graph6_Model_Approximate_Unsimplified">#REF!</definedName>
    <definedName localSheetId="3" name="Graph5_Model_Prediction_at_Base_levels">#REF!</definedName>
    <definedName name="Graph9_Observed_Reference_Average">#REF!</definedName>
    <definedName name="Graph9_Exposure">#REF!</definedName>
    <definedName localSheetId="3" name="Graph9_Reference_Average">#REF!</definedName>
    <definedName name="Graph8_Model_Approximate_Unsimplified">#REF!</definedName>
    <definedName name="Graph6_Exposure">#REF!</definedName>
    <definedName localSheetId="3" name="Graph6_Reference_Prediction_at_Base_levels">#REF!</definedName>
    <definedName localSheetId="2" name="EMBLEMFac3">'Model 2'!$B$8:$B$9</definedName>
    <definedName name="EMBLEMFac21Fac18">#REF!</definedName>
    <definedName localSheetId="3" name="Graph8_Model_Prediction___2_Standard_Errors">#REF!</definedName>
    <definedName name="Graph9_Model_Approximate_Unsimplified">#REF!</definedName>
    <definedName localSheetId="3" name="Graph10_Model_Approximate_Unsimplified">#REF!</definedName>
    <definedName localSheetId="0" name="EMBLEMFac21Fac25">'Model 1'!$C$186:$F$197</definedName>
    <definedName localSheetId="3" name="Graph8_Reference_Approximate_Unsimplified">#REF!</definedName>
    <definedName localSheetId="3" name="Graph10_Observed_Average">#REF!</definedName>
    <definedName localSheetId="3" name="Graph10_Observed_Reference_Average">#REF!</definedName>
    <definedName name="Graph10_Exposure">#REF!</definedName>
    <definedName name="EMBLEMFac6">#REF!</definedName>
    <definedName localSheetId="3" name="Graph6_Model_Approximate_Unsimplified">#REF!</definedName>
    <definedName name="Graph10_Reference_Prediction_at_Base_levels">#REF!</definedName>
    <definedName localSheetId="3" name="Graph10_Reference_Average">#REF!</definedName>
    <definedName localSheetId="0" name="EMBLEMFac21Fac26">'Model 1'!$C$204:$F$324</definedName>
    <definedName name="EMBLEMBase">#REF!</definedName>
    <definedName name="Graph5_Model_Prediction___2_Standard_Errors">#REF!</definedName>
    <definedName localSheetId="3" name="Graph8_Observed_Reference_Average">#REF!</definedName>
    <definedName localSheetId="3" name="Graph6_Observed_Reference_Average">#REF!</definedName>
    <definedName localSheetId="0" name="EMBLEMFac15">'Model 1'!$H$8:$H$16</definedName>
    <definedName name="Graph6_70___Fitted">#REF!</definedName>
    <definedName localSheetId="3" name="Graph10_Reference_Approximate_Unsimplified">#REF!</definedName>
    <definedName name="Graph10_Model_Prediction_at_Base_levels">#REF!</definedName>
    <definedName localSheetId="3" name="Graph9_Reference_Prediction_at_Base_levels">#REF!</definedName>
    <definedName name="Graph6_">#REF!</definedName>
    <definedName localSheetId="0" name="EMBLEMBase">'Model 1'!$C$2</definedName>
    <definedName localSheetId="3" name="Graph10_Model_Prediction___2_Standard_Errors">#REF!</definedName>
    <definedName name="Graph5_Exposure">#REF!</definedName>
    <definedName localSheetId="3" name="Graph5_Observed_Reference_Average">#REF!</definedName>
    <definedName name="Graph6_60___Actual">#REF!</definedName>
    <definedName localSheetId="3" name="Graph10_Model_Prediction_at_Base_levels">#REF!</definedName>
    <definedName name="Graph6_Reference_Prediction_at_Base_levels">#REF!</definedName>
    <definedName name="Graph8_Fitted_Average">#REF!</definedName>
    <definedName name="Graph9_Reference_Approximate_Unsimplified">#REF!</definedName>
    <definedName localSheetId="3" name="Graph6_">#REF!</definedName>
    <definedName localSheetId="3" name="Graph5_Reference_Average">#REF!</definedName>
    <definedName localSheetId="0" name="EMBLEMFac21Fac18">'Model 1'!$C$80:$F$109</definedName>
    <definedName localSheetId="0" name="EMBLEMFac3">'Model 1'!$B$8:$B$9</definedName>
    <definedName name="EMBLEMFac15">#REF!</definedName>
    <definedName localSheetId="3" name="Graph6_90___Actual">#REF!</definedName>
    <definedName name="Graph6_Observed_Reference_Average">#REF!</definedName>
    <definedName name="Graph10_Reference_Approximate_Unsimplified">#REF!</definedName>
    <definedName name="Graph5_Reference_Average">#REF!</definedName>
    <definedName localSheetId="3" name="Graph8_Fitted_Average">#REF!</definedName>
    <definedName name="Graph5_Observed_Reference_Average">#REF!</definedName>
    <definedName localSheetId="3" name="Graph10_Exposure">#REF!</definedName>
    <definedName name="Graph5_Model_Prediction_at_Base_levels">#REF!</definedName>
    <definedName name="Graph9_Model_Prediction___2_Standard_Errors">#REF!</definedName>
    <definedName localSheetId="2" name="EMBLEMFac19">'Model 2'!$K$8:$K$73</definedName>
    <definedName name="Graph5_Observed_Average">#REF!</definedName>
    <definedName localSheetId="3" name="Graph5_Model_Approximate_Unsimplified">#REF!</definedName>
    <definedName localSheetId="3" name="Graph5_Model_Prediction___2_Standard_Errors">#REF!</definedName>
    <definedName localSheetId="3" name="Graph6_80___Actual">#REF!</definedName>
    <definedName localSheetId="3" name="Graph8_Reference_Prediction_at_Base_levels">#REF!</definedName>
    <definedName localSheetId="3" name="Graph5_Reference_Prediction_at_Base_levels">#REF!</definedName>
    <definedName name="Graph8_Reference_Approximate_Unsimplified">#REF!</definedName>
    <definedName name="Graph8_Reference_Prediction_at_Base_levels">#REF!</definedName>
    <definedName name="Graph5_Reference_Approximate_Unsimplified">#REF!</definedName>
    <definedName localSheetId="3" name="Graph9_Model_Prediction___2_Standard_Errors">#REF!</definedName>
    <definedName name="Graph8_Model_Prediction___2_Standard_Errors">#REF!</definedName>
    <definedName localSheetId="3" name="Graph6_60___Actual">#REF!</definedName>
    <definedName name="Graph10_Model_Prediction___2_Standard_Errors">#REF!</definedName>
    <definedName name="Graph10_Observed_Reference_Average">#REF!</definedName>
    <definedName name="Graph5_Reference_Prediction_at_Base_levels">#REF!</definedName>
    <definedName localSheetId="3" name="Graph6_Observed_Average">#REF!</definedName>
    <definedName localSheetId="3" name="Graph6_Exposure">#REF!</definedName>
    <definedName localSheetId="0" name="EMBLEMFac9Fac18">'Model 1'!$C$45:$G$74</definedName>
    <definedName name="Graph8_Observed_Average">#REF!</definedName>
    <definedName localSheetId="0" name="EMBLEMFac22Fac19">'Model 1'!$C$115:$U$180</definedName>
    <definedName localSheetId="3" name="Graph9_Observed_Average">#REF!</definedName>
    <definedName localSheetId="3" name="Graph8_Observed_Average">#REF!</definedName>
    <definedName name="EMBLEMFac3">#REF!</definedName>
    <definedName name="Graph6_80___Fitted">#REF!</definedName>
    <definedName localSheetId="2" name="EMBLEMFac13Fac28">'Model 2'!$C$170:$J$194</definedName>
    <definedName name="EMBLEMFac21Fac26">#REF!</definedName>
    <definedName localSheetId="3" name="Graph9_Model_Approximate_Unsimplified">#REF!</definedName>
    <definedName localSheetId="0" name="EMBLEMFac21Fac22">'Model 1'!$C$21:$F$39</definedName>
    <definedName localSheetId="3" name="Graph5_Fitted_Average">#REF!</definedName>
    <definedName localSheetId="3" name="Graph6_80___Fitted">#REF!</definedName>
    <definedName localSheetId="3" name="Graph5_Exposure">#REF!</definedName>
    <definedName localSheetId="3" name="Graph6_Fitted_Average">#REF!</definedName>
    <definedName name="Graph6_Observed_Average">#REF!</definedName>
    <definedName name="Graph10_Fitted_Average">#REF!</definedName>
    <definedName localSheetId="2" name="EMBLEMFac26">'Model 2'!$Q$8:$Q$129</definedName>
    <definedName localSheetId="3" name="Graph10_Reference_Prediction_at_Base_levels">#REF!</definedName>
    <definedName localSheetId="3" name="Graph5_Reference_Approximate_Unsimplified">#REF!</definedName>
    <definedName localSheetId="3" name="Graph8_Exposure">#REF!</definedName>
    <definedName name="EMBLEMFac9Fac18">#REF!</definedName>
    <definedName localSheetId="3" name="Graph8_Model_Prediction_at_Base_levels">#REF!</definedName>
    <definedName localSheetId="3" name="Graph10_Fitted_Average">#REF!</definedName>
    <definedName name="Graph9_Fitted_Average">#REF!</definedName>
    <definedName name="Graph10_Model_Approximate_Unsimplified">#REF!</definedName>
    <definedName localSheetId="0" name="EMBLEMFac6">'Model 1'!$E$8:$E$10</definedName>
    <definedName name="EMBLEMFac21Fac22">#REF!</definedName>
    <definedName name="Graph6_Model_Prediction_at_Base_levels">#REF!</definedName>
    <definedName name="Graph10_Reference_Average">#REF!</definedName>
    <definedName name="Graph8_Observed_Reference_Average">#REF!</definedName>
    <definedName localSheetId="3" name="Graph9_Observed_Reference_Average">#REF!</definedName>
    <definedName name="Graph6_60___Fitted">#REF!</definedName>
    <definedName name="Graph9_Reference_Average">#REF!</definedName>
    <definedName localSheetId="2" name="EMBLEMFac6">'Model 2'!$E$8:$E$10</definedName>
    <definedName localSheetId="3" name="Graph8_Model_Approximate_Unsimplified">#REF!</definedName>
    <definedName name="Graph6_90___Actual">#REF!</definedName>
    <definedName name="Graph6_Model_Prediction___2_Standard_Errors">#REF!</definedName>
    <definedName localSheetId="3" name="Graph6_Reference_Average">#REF!</definedName>
    <definedName localSheetId="3" name="Graph6_70___Fitted">#REF!</definedName>
    <definedName name="Graph6_80___Actual">#REF!</definedName>
    <definedName localSheetId="3" name="Graph9_Model_Prediction_at_Base_levels">#REF!</definedName>
    <definedName localSheetId="2" name="EMBLEMFac9Fac18">'Model 2'!$C$133:$G$162</definedName>
    <definedName name="Graph10_Observed_Average">#REF!</definedName>
    <definedName localSheetId="3" name="Graph6_Model_Prediction_at_Base_levels">#REF!</definedName>
    <definedName name="Graph6_Reference_Approximate_Unsimplified">#REF!</definedName>
    <definedName name="Graph6_90___Fitted">#REF!</definedName>
    <definedName name="Graph8_Model_Prediction_at_Base_levels">#REF!</definedName>
    <definedName localSheetId="3" name="Graph9_Fitted_Average">#REF!</definedName>
    <definedName localSheetId="3" name="Graph5_Observed_Average">#REF!</definedName>
    <definedName name="Graph6_70___Actual">#REF!</definedName>
    <definedName localSheetId="2" name="EMBLEMFac15">'Model 2'!$H$8:$H$16</definedName>
    <definedName name="Graph9_Reference_Prediction_at_Base_levels">#REF!</definedName>
    <definedName localSheetId="3" name="Graph9_Reference_Approximate_Unsimplified">#REF!</definedName>
    <definedName localSheetId="0" name="EMBLEMFac13Fac28">'Model 1'!$C$332:$J$356</definedName>
    <definedName name="Graph6_Reference_Average">#REF!</definedName>
    <definedName name="Graph5_Model_Approximate_Unsimplified">#REF!</definedName>
    <definedName localSheetId="3" name="Graph6_Reference_Approximate_Unsimplified">#REF!</definedName>
    <definedName name="Graph8_Exposure">#REF!</definedName>
    <definedName localSheetId="3" name="Graph6_60___Fitted">#REF!</definedName>
    <definedName localSheetId="2" name="EMBLEMFac25">'Model 2'!$N$8:$N$19</definedName>
    <definedName localSheetId="3" name="Graph8_Reference_Average">#REF!</definedName>
    <definedName localSheetId="3" name="Graph9_Exposure">#REF!</definedName>
  </definedNames>
  <calcPr/>
  <extLst>
    <ext uri="GoogleSheetsCustomDataVersion2">
      <go:sheetsCustomData xmlns:go="http://customooxmlschemas.google.com/" r:id="rId8" roundtripDataChecksum="sn3aEEBnV+1oqnawB0AIndyFv+16m559Ssz5iHSy53Y="/>
    </ext>
  </extLst>
</workbook>
</file>

<file path=xl/sharedStrings.xml><?xml version="1.0" encoding="utf-8"?>
<sst xmlns="http://schemas.openxmlformats.org/spreadsheetml/2006/main" count="1572" uniqueCount="645">
  <si>
    <t>Base</t>
  </si>
  <si>
    <t>Marital_Status</t>
  </si>
  <si>
    <t>BenefitPeriod</t>
  </si>
  <si>
    <t>Unknown</t>
  </si>
  <si>
    <t>0-1</t>
  </si>
  <si>
    <t>Single</t>
  </si>
  <si>
    <t>1-2</t>
  </si>
  <si>
    <t>Married</t>
  </si>
  <si>
    <t>2-3</t>
  </si>
  <si>
    <t>3-4</t>
  </si>
  <si>
    <t>4-5</t>
  </si>
  <si>
    <t>5-6</t>
  </si>
  <si>
    <t>6+</t>
  </si>
  <si>
    <t>Lifetime</t>
  </si>
  <si>
    <t>Uknown</t>
  </si>
  <si>
    <t>ClaimType * Diagnosis_Category</t>
  </si>
  <si>
    <t>ClaimType</t>
  </si>
  <si>
    <t>ALF</t>
  </si>
  <si>
    <t>HHC</t>
  </si>
  <si>
    <t>NH</t>
  </si>
  <si>
    <t>Diagnosis_Category</t>
  </si>
  <si>
    <t>Alzheimer’s</t>
  </si>
  <si>
    <t>Arthritis</t>
  </si>
  <si>
    <t>Cancer</t>
  </si>
  <si>
    <t>Circulatory</t>
  </si>
  <si>
    <t>Congenital</t>
  </si>
  <si>
    <t>Diabetes</t>
  </si>
  <si>
    <t>Digestive System</t>
  </si>
  <si>
    <t>Endocrine/Immunity System</t>
  </si>
  <si>
    <t>Genitourinary System</t>
  </si>
  <si>
    <t>Hypertension</t>
  </si>
  <si>
    <t>Ill-Defined And Miscellaneous Conditions</t>
  </si>
  <si>
    <t>Injury</t>
  </si>
  <si>
    <t>Mental</t>
  </si>
  <si>
    <t>Nervous System And Sense Organs</t>
  </si>
  <si>
    <t>Pregnancy Disorders</t>
  </si>
  <si>
    <t>Respiratory</t>
  </si>
  <si>
    <t>Skin And Subcutaneous Tissue</t>
  </si>
  <si>
    <t>Stroke</t>
  </si>
  <si>
    <t>Region * Daily_Ben_Dollars_Inflated</t>
  </si>
  <si>
    <t>Region</t>
  </si>
  <si>
    <t>Daily_Ben_Dollars_Inflated</t>
  </si>
  <si>
    <t>Mid-West</t>
  </si>
  <si>
    <t>Northeast</t>
  </si>
  <si>
    <t>South</t>
  </si>
  <si>
    <t>West</t>
  </si>
  <si>
    <t>&gt;= 0, &lt; 20</t>
  </si>
  <si>
    <t>&gt;= 20, &lt; 30</t>
  </si>
  <si>
    <t>&gt;= 30, &lt; 40</t>
  </si>
  <si>
    <t>&gt;= 40, &lt; 50</t>
  </si>
  <si>
    <t>&gt;= 50, &lt; 60</t>
  </si>
  <si>
    <t>&gt;= 60, &lt; 70</t>
  </si>
  <si>
    <t>&gt;= 70, &lt; 80</t>
  </si>
  <si>
    <t>&gt;= 80, &lt; 90</t>
  </si>
  <si>
    <t>&gt;= 90, &lt; 100</t>
  </si>
  <si>
    <t>&gt;= 100, &lt; 110</t>
  </si>
  <si>
    <t>&gt;= 110, &lt; 120</t>
  </si>
  <si>
    <t>&gt;= 120, &lt; 130</t>
  </si>
  <si>
    <t>&gt;= 130, &lt; 140</t>
  </si>
  <si>
    <t>&gt;= 140, &lt; 150</t>
  </si>
  <si>
    <t>&gt;= 150, &lt; 160</t>
  </si>
  <si>
    <t>&gt;= 160, &lt; 170</t>
  </si>
  <si>
    <t>&gt;= 170, &lt; 180</t>
  </si>
  <si>
    <t>&gt;= 180, &lt; 190</t>
  </si>
  <si>
    <t>&gt;= 190, &lt; 200</t>
  </si>
  <si>
    <t>&gt;= 200, &lt; 210</t>
  </si>
  <si>
    <t>&gt;= 210, &lt; 220</t>
  </si>
  <si>
    <t>&gt;= 220, &lt; 230</t>
  </si>
  <si>
    <t>&gt;= 230, &lt; 240</t>
  </si>
  <si>
    <t>&gt;= 240, &lt; 250</t>
  </si>
  <si>
    <t>&gt;= 250, &lt; 260</t>
  </si>
  <si>
    <t>&gt;= 260, &lt; 270</t>
  </si>
  <si>
    <t>&gt;= 270, &lt; 280</t>
  </si>
  <si>
    <t>&gt;= 280, &lt; 290</t>
  </si>
  <si>
    <t>&gt;= 290, &lt; 300</t>
  </si>
  <si>
    <t>&gt;= 300</t>
  </si>
  <si>
    <t>ClaimType * Daily_Ben_Dollars_Inflated</t>
  </si>
  <si>
    <t>Diagnosis_Category * IncurredAge</t>
  </si>
  <si>
    <t>IncurredAge</t>
  </si>
  <si>
    <t>ClaimType * CalYear</t>
  </si>
  <si>
    <t>CalYear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</si>
  <si>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</si>
  <si>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</si>
  <si>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</si>
  <si>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</si>
  <si>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</si>
  <si>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</si>
  <si>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</si>
  <si>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</si>
  <si>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</si>
  <si>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</si>
  <si>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</si>
  <si>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</si>
  <si>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ClaimType * Duration</t>
  </si>
  <si>
    <t>Duration</t>
  </si>
  <si>
    <t>&gt;= 0, &lt; 1</t>
  </si>
  <si>
    <t>&gt;= 1, &lt; 2</t>
  </si>
  <si>
    <t>&gt;= 2, &lt; 3</t>
  </si>
  <si>
    <t>&gt;= 3, &lt; 4</t>
  </si>
  <si>
    <t>&gt;= 4, &lt; 5</t>
  </si>
  <si>
    <t>&gt;= 5, &lt; 6</t>
  </si>
  <si>
    <t>&gt;= 6, &lt; 7</t>
  </si>
  <si>
    <t>6-7</t>
  </si>
  <si>
    <t>&gt;= 7, &lt; 8</t>
  </si>
  <si>
    <t>7-8</t>
  </si>
  <si>
    <t>&gt;= 8, &lt; 9</t>
  </si>
  <si>
    <t>8-9</t>
  </si>
  <si>
    <t>&gt;= 9, &lt; 10</t>
  </si>
  <si>
    <t>9-10</t>
  </si>
  <si>
    <t>&gt;= 10, &lt; 11</t>
  </si>
  <si>
    <t>10-11</t>
  </si>
  <si>
    <t>&gt;= 11, &lt; 12</t>
  </si>
  <si>
    <t>11-12</t>
  </si>
  <si>
    <t>&gt;= 12, &lt; 13</t>
  </si>
  <si>
    <t>12-13</t>
  </si>
  <si>
    <t>&gt;= 13, &lt; 14</t>
  </si>
  <si>
    <t>13-14</t>
  </si>
  <si>
    <t>&gt;= 14, &lt; 15</t>
  </si>
  <si>
    <t>14-15</t>
  </si>
  <si>
    <t>&gt;= 15, &lt; 16</t>
  </si>
  <si>
    <t>15-16</t>
  </si>
  <si>
    <t>&gt;= 16, &lt; 17</t>
  </si>
  <si>
    <t>16-17</t>
  </si>
  <si>
    <t>&gt;= 17, &lt; 18</t>
  </si>
  <si>
    <t>17-18</t>
  </si>
  <si>
    <t>&gt;= 18, &lt; 19</t>
  </si>
  <si>
    <t>18-19</t>
  </si>
  <si>
    <t>&gt;= 19, &lt; 20</t>
  </si>
  <si>
    <t>19-20</t>
  </si>
  <si>
    <t>&gt;= 20, &lt; 21</t>
  </si>
  <si>
    <t>20-21</t>
  </si>
  <si>
    <t>&gt;= 21, &lt; 22</t>
  </si>
  <si>
    <t>21-22</t>
  </si>
  <si>
    <t>&gt;= 22, &lt; 23</t>
  </si>
  <si>
    <t>22-23</t>
  </si>
  <si>
    <t>&gt;= 23, &lt; 24</t>
  </si>
  <si>
    <t>23-24</t>
  </si>
  <si>
    <t>&gt;= 24, &lt; 25</t>
  </si>
  <si>
    <t>24-25</t>
  </si>
  <si>
    <t>&gt;= 25, &lt; 26</t>
  </si>
  <si>
    <t>25-26</t>
  </si>
  <si>
    <t>&gt;= 26, &lt; 27</t>
  </si>
  <si>
    <t>26-27</t>
  </si>
  <si>
    <t>&gt;= 27, &lt; 28</t>
  </si>
  <si>
    <t>27-28</t>
  </si>
  <si>
    <t>&gt;= 28, &lt; 29</t>
  </si>
  <si>
    <t>28-29</t>
  </si>
  <si>
    <t>&gt;= 29, &lt; 30</t>
  </si>
  <si>
    <t>29-30</t>
  </si>
  <si>
    <t>&gt;= 30, &lt; 31</t>
  </si>
  <si>
    <t>30-31</t>
  </si>
  <si>
    <t>&gt;= 31, &lt; 32</t>
  </si>
  <si>
    <t>31-32</t>
  </si>
  <si>
    <t>&gt;= 32, &lt; 33</t>
  </si>
  <si>
    <t>32-33</t>
  </si>
  <si>
    <t>&gt;= 33, &lt; 34</t>
  </si>
  <si>
    <t>33-34</t>
  </si>
  <si>
    <t>&gt;= 34, &lt; 35</t>
  </si>
  <si>
    <t>34-35</t>
  </si>
  <si>
    <t>&gt;= 35, &lt; 36</t>
  </si>
  <si>
    <t>35-36</t>
  </si>
  <si>
    <t>&gt;= 36, &lt; 37</t>
  </si>
  <si>
    <t>36-37</t>
  </si>
  <si>
    <t>&gt;= 37, &lt; 38</t>
  </si>
  <si>
    <t>37-38</t>
  </si>
  <si>
    <t>&gt;= 38, &lt; 39</t>
  </si>
  <si>
    <t>38-39</t>
  </si>
  <si>
    <t>&gt;= 39, &lt; 40</t>
  </si>
  <si>
    <t>39-40</t>
  </si>
  <si>
    <t>&gt;= 40, &lt; 41</t>
  </si>
  <si>
    <t>40-41</t>
  </si>
  <si>
    <t>&gt;= 41, &lt; 42</t>
  </si>
  <si>
    <t>41-42</t>
  </si>
  <si>
    <t>&gt;= 42, &lt; 43</t>
  </si>
  <si>
    <t>42-43</t>
  </si>
  <si>
    <t>&gt;= 43, &lt; 44</t>
  </si>
  <si>
    <t>43-44</t>
  </si>
  <si>
    <t>&gt;= 44, &lt; 45</t>
  </si>
  <si>
    <t>44-45</t>
  </si>
  <si>
    <t>&gt;= 45, &lt; 46</t>
  </si>
  <si>
    <t>45-46</t>
  </si>
  <si>
    <t>&gt;= 46, &lt; 47</t>
  </si>
  <si>
    <t>46-47</t>
  </si>
  <si>
    <t>&gt;= 47, &lt; 48</t>
  </si>
  <si>
    <t>47-48</t>
  </si>
  <si>
    <t>&gt;= 48, &lt; 49</t>
  </si>
  <si>
    <t>48-49</t>
  </si>
  <si>
    <t>&gt;= 49, &lt; 50</t>
  </si>
  <si>
    <t>49-50</t>
  </si>
  <si>
    <t>&gt;= 50, &lt; 51</t>
  </si>
  <si>
    <t>50-51</t>
  </si>
  <si>
    <t>&gt;= 51, &lt; 52</t>
  </si>
  <si>
    <t>51-52</t>
  </si>
  <si>
    <t>&gt;= 52, &lt; 53</t>
  </si>
  <si>
    <t>52-53</t>
  </si>
  <si>
    <t>&gt;= 53, &lt; 54</t>
  </si>
  <si>
    <t>53-54</t>
  </si>
  <si>
    <t>&gt;= 54, &lt; 55</t>
  </si>
  <si>
    <t>54-55</t>
  </si>
  <si>
    <t>&gt;= 55, &lt; 56</t>
  </si>
  <si>
    <t>55-56</t>
  </si>
  <si>
    <t>&gt;= 56, &lt; 57</t>
  </si>
  <si>
    <t>56-57</t>
  </si>
  <si>
    <t>&gt;= 57, &lt; 58</t>
  </si>
  <si>
    <t>57-58</t>
  </si>
  <si>
    <t>&gt;= 58, &lt; 59</t>
  </si>
  <si>
    <t>58-59</t>
  </si>
  <si>
    <t>&gt;= 59, &lt; 60</t>
  </si>
  <si>
    <t>59-60</t>
  </si>
  <si>
    <t>&gt;= 60, &lt; 61</t>
  </si>
  <si>
    <t>60-61</t>
  </si>
  <si>
    <t>&gt;= 61, &lt; 62</t>
  </si>
  <si>
    <t>61-62</t>
  </si>
  <si>
    <t>&gt;= 62, &lt; 63</t>
  </si>
  <si>
    <t>62-63</t>
  </si>
  <si>
    <t>&gt;= 63, &lt; 64</t>
  </si>
  <si>
    <t>63-64</t>
  </si>
  <si>
    <t>&gt;= 64, &lt; 65</t>
  </si>
  <si>
    <t>64-65</t>
  </si>
  <si>
    <t>&gt;= 65, &lt; 66</t>
  </si>
  <si>
    <t>65-66</t>
  </si>
  <si>
    <t>&gt;= 66, &lt; 67</t>
  </si>
  <si>
    <t>66-67</t>
  </si>
  <si>
    <t>&gt;= 67, &lt; 68</t>
  </si>
  <si>
    <t>67-68</t>
  </si>
  <si>
    <t>&gt;= 68, &lt; 69</t>
  </si>
  <si>
    <t>68-69</t>
  </si>
  <si>
    <t>&gt;= 69, &lt; 70</t>
  </si>
  <si>
    <t>69-70</t>
  </si>
  <si>
    <t>&gt;= 70, &lt; 71</t>
  </si>
  <si>
    <t>70-71</t>
  </si>
  <si>
    <t>&gt;= 71, &lt; 72</t>
  </si>
  <si>
    <t>71-72</t>
  </si>
  <si>
    <t>&gt;= 72, &lt; 73</t>
  </si>
  <si>
    <t>72-73</t>
  </si>
  <si>
    <t>&gt;= 73, &lt; 74</t>
  </si>
  <si>
    <t>73-74</t>
  </si>
  <si>
    <t>&gt;= 74, &lt; 75</t>
  </si>
  <si>
    <t>74-75</t>
  </si>
  <si>
    <t>&gt;= 75, &lt; 76</t>
  </si>
  <si>
    <t>75-76</t>
  </si>
  <si>
    <t>&gt;= 76, &lt; 77</t>
  </si>
  <si>
    <t>76-77</t>
  </si>
  <si>
    <t>&gt;= 77, &lt; 78</t>
  </si>
  <si>
    <t>77-78</t>
  </si>
  <si>
    <t>&gt;= 78, &lt; 79</t>
  </si>
  <si>
    <t>78-79</t>
  </si>
  <si>
    <t>&gt;= 79, &lt; 80</t>
  </si>
  <si>
    <t>79-80</t>
  </si>
  <si>
    <t>&gt;= 80, &lt; 81</t>
  </si>
  <si>
    <t>80-81</t>
  </si>
  <si>
    <t>&gt;= 81, &lt; 82</t>
  </si>
  <si>
    <t>81-82</t>
  </si>
  <si>
    <t>&gt;= 82, &lt; 83</t>
  </si>
  <si>
    <t>82-83</t>
  </si>
  <si>
    <t>&gt;= 83, &lt; 84</t>
  </si>
  <si>
    <t>83-84</t>
  </si>
  <si>
    <t>&gt;= 84, &lt; 85</t>
  </si>
  <si>
    <t>84-85</t>
  </si>
  <si>
    <t>&gt;= 85, &lt; 86</t>
  </si>
  <si>
    <t>85-86</t>
  </si>
  <si>
    <t>&gt;= 86, &lt; 87</t>
  </si>
  <si>
    <t>86-87</t>
  </si>
  <si>
    <t>&gt;= 87, &lt; 88</t>
  </si>
  <si>
    <t>87-88</t>
  </si>
  <si>
    <t>&gt;= 88, &lt; 89</t>
  </si>
  <si>
    <t>88-89</t>
  </si>
  <si>
    <t>&gt;= 89, &lt; 90</t>
  </si>
  <si>
    <t>89-90</t>
  </si>
  <si>
    <t>&gt;= 90, &lt; 91</t>
  </si>
  <si>
    <t>90-91</t>
  </si>
  <si>
    <t>&gt;= 91, &lt; 92</t>
  </si>
  <si>
    <t>91-92</t>
  </si>
  <si>
    <t>&gt;= 92, &lt; 93</t>
  </si>
  <si>
    <t>92-93</t>
  </si>
  <si>
    <t>&gt;= 93, &lt; 94</t>
  </si>
  <si>
    <t>93-94</t>
  </si>
  <si>
    <t>&gt;= 94, &lt; 95</t>
  </si>
  <si>
    <t>94-95</t>
  </si>
  <si>
    <t>&gt;= 95, &lt; 96</t>
  </si>
  <si>
    <t>95-96</t>
  </si>
  <si>
    <t>&gt;= 96, &lt; 97</t>
  </si>
  <si>
    <t>96-97</t>
  </si>
  <si>
    <t>&gt;= 97, &lt; 98</t>
  </si>
  <si>
    <t>97-98</t>
  </si>
  <si>
    <t>&gt;= 98, &lt; 99</t>
  </si>
  <si>
    <t>98-99</t>
  </si>
  <si>
    <t>&gt;= 99, &lt; 100</t>
  </si>
  <si>
    <t>99-100</t>
  </si>
  <si>
    <t>&gt;= 100, &lt; 101</t>
  </si>
  <si>
    <t>100-101</t>
  </si>
  <si>
    <t>&gt;= 101, &lt; 102</t>
  </si>
  <si>
    <t>101-102</t>
  </si>
  <si>
    <t>&gt;= 102, &lt; 103</t>
  </si>
  <si>
    <t>102-103</t>
  </si>
  <si>
    <t>&gt;= 103, &lt; 104</t>
  </si>
  <si>
    <t>103-104</t>
  </si>
  <si>
    <t>&gt;= 104, &lt; 105</t>
  </si>
  <si>
    <t>104-105</t>
  </si>
  <si>
    <t>&gt;= 105, &lt; 106</t>
  </si>
  <si>
    <t>105-106</t>
  </si>
  <si>
    <t>&gt;= 106, &lt; 107</t>
  </si>
  <si>
    <t>106-107</t>
  </si>
  <si>
    <t>&gt;= 107, &lt; 108</t>
  </si>
  <si>
    <t>107-108</t>
  </si>
  <si>
    <t>&gt;= 108, &lt; 109</t>
  </si>
  <si>
    <t>108-109</t>
  </si>
  <si>
    <t>&gt;= 109, &lt; 110</t>
  </si>
  <si>
    <t>109-110</t>
  </si>
  <si>
    <t>&gt;= 110, &lt; 111</t>
  </si>
  <si>
    <t>110-111</t>
  </si>
  <si>
    <t>&gt;= 111, &lt; 112</t>
  </si>
  <si>
    <t>111-112</t>
  </si>
  <si>
    <t>&gt;= 112, &lt; 113</t>
  </si>
  <si>
    <t>112-113</t>
  </si>
  <si>
    <t>&gt;= 113, &lt; 114</t>
  </si>
  <si>
    <t>113-114</t>
  </si>
  <si>
    <t>&gt;= 114, &lt; 115</t>
  </si>
  <si>
    <t>114-115</t>
  </si>
  <si>
    <t>&gt;= 115, &lt; 116</t>
  </si>
  <si>
    <t>115-116</t>
  </si>
  <si>
    <t>&gt;= 116, &lt; 117</t>
  </si>
  <si>
    <t>116-117</t>
  </si>
  <si>
    <t>&gt;= 117, &lt; 118</t>
  </si>
  <si>
    <t>117-118</t>
  </si>
  <si>
    <t>&gt;= 118, &lt; 119</t>
  </si>
  <si>
    <t>118-119</t>
  </si>
  <si>
    <t>&gt;= 119, &lt; 120</t>
  </si>
  <si>
    <t>119-120</t>
  </si>
  <si>
    <t>&gt;= 120</t>
  </si>
  <si>
    <t>120-121</t>
  </si>
  <si>
    <t>Infl_Rider_Description * IncurredPolicyYear</t>
  </si>
  <si>
    <t>Infl_Rider_Description</t>
  </si>
  <si>
    <t>C</t>
  </si>
  <si>
    <t>S</t>
  </si>
  <si>
    <t>N</t>
  </si>
  <si>
    <t>3% Compound</t>
  </si>
  <si>
    <t>3% Simple</t>
  </si>
  <si>
    <t>5% Compound</t>
  </si>
  <si>
    <t>5% Simple</t>
  </si>
  <si>
    <t>No inflation protection</t>
  </si>
  <si>
    <t>IncurredPolicyYear</t>
  </si>
  <si>
    <t>1-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</si>
  <si>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</si>
  <si>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</si>
  <si>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</si>
  <si>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</si>
  <si>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</si>
  <si>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</si>
  <si>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</si>
  <si>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</si>
  <si>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</si>
  <si>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</si>
  <si>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</si>
  <si>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</si>
  <si>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</si>
  <si>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</si>
  <si>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</si>
  <si>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</si>
  <si>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</si>
  <si>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</si>
  <si>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</si>
  <si>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</si>
  <si>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</si>
  <si>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</si>
  <si>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</si>
  <si>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25+</t>
  </si>
  <si>
    <t>Model 1: Total Utilization with Claim Diagnosis Category</t>
  </si>
  <si>
    <t>Scalars</t>
  </si>
  <si>
    <t>Input</t>
  </si>
  <si>
    <t>Age</t>
  </si>
  <si>
    <t>Claim Dur Mos</t>
  </si>
  <si>
    <t>Daily Benefit</t>
  </si>
  <si>
    <t>Base Utilization</t>
  </si>
  <si>
    <t>Marital Status at Issue</t>
  </si>
  <si>
    <t>Benefit Period</t>
  </si>
  <si>
    <t>Claim Type by Diagnosis</t>
  </si>
  <si>
    <t>Region by Daily Benefit</t>
  </si>
  <si>
    <t>Claim Type by Daily Benefit</t>
  </si>
  <si>
    <t>Incurred Age by Diagnosis</t>
  </si>
  <si>
    <t>Claim Type by Calendar Year</t>
  </si>
  <si>
    <t>Inflation by Policy Duration</t>
  </si>
  <si>
    <t>Claim Type by Claim Duration</t>
  </si>
  <si>
    <t>Final Total Utilization</t>
  </si>
  <si>
    <t>Claim Year</t>
  </si>
  <si>
    <t>Age at Incurral:</t>
  </si>
  <si>
    <t>Claim Type:</t>
  </si>
  <si>
    <t>Daily Benefit Dollars:</t>
  </si>
  <si>
    <t>Region:</t>
  </si>
  <si>
    <t>Benefit Period:</t>
  </si>
  <si>
    <t>Diagnosis Category:</t>
  </si>
  <si>
    <t>Calendar Year:</t>
  </si>
  <si>
    <t>Marital Status:</t>
  </si>
  <si>
    <t>Gender:</t>
  </si>
  <si>
    <t>M</t>
  </si>
  <si>
    <t>Inflation:</t>
  </si>
  <si>
    <t>Incurred Policy Duration:</t>
  </si>
  <si>
    <t>121-122</t>
  </si>
  <si>
    <t>122-123</t>
  </si>
  <si>
    <t>123-124</t>
  </si>
  <si>
    <t>124-125</t>
  </si>
  <si>
    <t>125-126</t>
  </si>
  <si>
    <t>126-127</t>
  </si>
  <si>
    <t>127-128</t>
  </si>
  <si>
    <t>128-129</t>
  </si>
  <si>
    <t>129-130</t>
  </si>
  <si>
    <t>130-131</t>
  </si>
  <si>
    <t>131-132</t>
  </si>
  <si>
    <t>132-133</t>
  </si>
  <si>
    <t>133-134</t>
  </si>
  <si>
    <t>134-135</t>
  </si>
  <si>
    <t>135-136</t>
  </si>
  <si>
    <t>136-137</t>
  </si>
  <si>
    <t>137-138</t>
  </si>
  <si>
    <t>138-139</t>
  </si>
  <si>
    <t>139-140</t>
  </si>
  <si>
    <t>140-141</t>
  </si>
  <si>
    <t>141-142</t>
  </si>
  <si>
    <t>142-143</t>
  </si>
  <si>
    <t>143-144</t>
  </si>
  <si>
    <t>144-145</t>
  </si>
  <si>
    <t>145-146</t>
  </si>
  <si>
    <t>146-147</t>
  </si>
  <si>
    <t>147-148</t>
  </si>
  <si>
    <t>148-149</t>
  </si>
  <si>
    <t>149-150</t>
  </si>
  <si>
    <t>150-151</t>
  </si>
  <si>
    <t>151-152</t>
  </si>
  <si>
    <t>152-153</t>
  </si>
  <si>
    <t>153-154</t>
  </si>
  <si>
    <t>154-155</t>
  </si>
  <si>
    <t>155-156</t>
  </si>
  <si>
    <t>156-157</t>
  </si>
  <si>
    <t>157-158</t>
  </si>
  <si>
    <t>158-159</t>
  </si>
  <si>
    <t>159-160</t>
  </si>
  <si>
    <t>160-161</t>
  </si>
  <si>
    <t>161-162</t>
  </si>
  <si>
    <t>162-163</t>
  </si>
  <si>
    <t>163-164</t>
  </si>
  <si>
    <t>164-165</t>
  </si>
  <si>
    <t>165-166</t>
  </si>
  <si>
    <t>166-167</t>
  </si>
  <si>
    <t>167-168</t>
  </si>
  <si>
    <t>168-169</t>
  </si>
  <si>
    <t>169-170</t>
  </si>
  <si>
    <t>170-171</t>
  </si>
  <si>
    <t>171-172</t>
  </si>
  <si>
    <t>172-173</t>
  </si>
  <si>
    <t>173-174</t>
  </si>
  <si>
    <t>174-175</t>
  </si>
  <si>
    <t>175-176</t>
  </si>
  <si>
    <t>176-177</t>
  </si>
  <si>
    <t>177-178</t>
  </si>
  <si>
    <t>178-179</t>
  </si>
  <si>
    <t>179-180</t>
  </si>
  <si>
    <t>180-181</t>
  </si>
  <si>
    <t>181-182</t>
  </si>
  <si>
    <t>182-183</t>
  </si>
  <si>
    <t>183-184</t>
  </si>
  <si>
    <t>184-185</t>
  </si>
  <si>
    <t>185-186</t>
  </si>
  <si>
    <t>186-187</t>
  </si>
  <si>
    <t>187-188</t>
  </si>
  <si>
    <t>188-189</t>
  </si>
  <si>
    <t>189-190</t>
  </si>
  <si>
    <t>190-191</t>
  </si>
  <si>
    <t>191-192</t>
  </si>
  <si>
    <t>192-193</t>
  </si>
  <si>
    <t>193-194</t>
  </si>
  <si>
    <t>194-195</t>
  </si>
  <si>
    <t>195-196</t>
  </si>
  <si>
    <t>196-197</t>
  </si>
  <si>
    <t>197-198</t>
  </si>
  <si>
    <t>198-199</t>
  </si>
  <si>
    <t>199-200</t>
  </si>
  <si>
    <t>200-201</t>
  </si>
  <si>
    <t>201-202</t>
  </si>
  <si>
    <t>202-203</t>
  </si>
  <si>
    <t>203-204</t>
  </si>
  <si>
    <t>204-205</t>
  </si>
  <si>
    <t>205-206</t>
  </si>
  <si>
    <t>206-207</t>
  </si>
  <si>
    <t>207-208</t>
  </si>
  <si>
    <t>208-209</t>
  </si>
  <si>
    <t>209-210</t>
  </si>
  <si>
    <t>210-211</t>
  </si>
  <si>
    <t>211-212</t>
  </si>
  <si>
    <t>212-213</t>
  </si>
  <si>
    <t>213-214</t>
  </si>
  <si>
    <t>214-215</t>
  </si>
  <si>
    <t>215-216</t>
  </si>
  <si>
    <t>216-217</t>
  </si>
  <si>
    <t>217-218</t>
  </si>
  <si>
    <t>218-219</t>
  </si>
  <si>
    <t>219-220</t>
  </si>
  <si>
    <t>220-221</t>
  </si>
  <si>
    <t>221-222</t>
  </si>
  <si>
    <t>222-223</t>
  </si>
  <si>
    <t>223-224</t>
  </si>
  <si>
    <t>224-225</t>
  </si>
  <si>
    <t>225-226</t>
  </si>
  <si>
    <t>226-227</t>
  </si>
  <si>
    <t>227-228</t>
  </si>
  <si>
    <t>228-229</t>
  </si>
  <si>
    <t>229-230</t>
  </si>
  <si>
    <t>230-231</t>
  </si>
  <si>
    <t>231-232</t>
  </si>
  <si>
    <t>232-233</t>
  </si>
  <si>
    <t>233-234</t>
  </si>
  <si>
    <t>234-235</t>
  </si>
  <si>
    <t>235-236</t>
  </si>
  <si>
    <t>236-237</t>
  </si>
  <si>
    <t>237-238</t>
  </si>
  <si>
    <t>238-239</t>
  </si>
  <si>
    <t>239-240</t>
  </si>
  <si>
    <t>240-241</t>
  </si>
  <si>
    <t>241-242</t>
  </si>
  <si>
    <t>242-243</t>
  </si>
  <si>
    <t>243-244</t>
  </si>
  <si>
    <t>244-245</t>
  </si>
  <si>
    <t>245-246</t>
  </si>
  <si>
    <t>246-247</t>
  </si>
  <si>
    <t>247-248</t>
  </si>
  <si>
    <t>248-249</t>
  </si>
  <si>
    <t>249-250</t>
  </si>
  <si>
    <t>250-251</t>
  </si>
  <si>
    <t>251-252</t>
  </si>
  <si>
    <t>252-253</t>
  </si>
  <si>
    <t>253-254</t>
  </si>
  <si>
    <t>254-255</t>
  </si>
  <si>
    <t>255-256</t>
  </si>
  <si>
    <t>256-257</t>
  </si>
  <si>
    <t>257-258</t>
  </si>
  <si>
    <t>258-259</t>
  </si>
  <si>
    <t>259-260</t>
  </si>
  <si>
    <t>260-261</t>
  </si>
  <si>
    <t>261-262</t>
  </si>
  <si>
    <t>262-263</t>
  </si>
  <si>
    <t>263-264</t>
  </si>
  <si>
    <t>264-265</t>
  </si>
  <si>
    <t>265-266</t>
  </si>
  <si>
    <t>266-267</t>
  </si>
  <si>
    <t>267-268</t>
  </si>
  <si>
    <t>268-269</t>
  </si>
  <si>
    <t>269-270</t>
  </si>
  <si>
    <t>270-271</t>
  </si>
  <si>
    <t>271-272</t>
  </si>
  <si>
    <t>272-273</t>
  </si>
  <si>
    <t>273-274</t>
  </si>
  <si>
    <t>274-275</t>
  </si>
  <si>
    <t>275-276</t>
  </si>
  <si>
    <t>276-277</t>
  </si>
  <si>
    <t>277-278</t>
  </si>
  <si>
    <t>278-279</t>
  </si>
  <si>
    <t>279-280</t>
  </si>
  <si>
    <t>280-281</t>
  </si>
  <si>
    <t>281-282</t>
  </si>
  <si>
    <t>282-283</t>
  </si>
  <si>
    <t>283-284</t>
  </si>
  <si>
    <t>284-285</t>
  </si>
  <si>
    <t>285-286</t>
  </si>
  <si>
    <t>286-287</t>
  </si>
  <si>
    <t>287-288</t>
  </si>
  <si>
    <t>288-289</t>
  </si>
  <si>
    <t>289-290</t>
  </si>
  <si>
    <t>290-291</t>
  </si>
  <si>
    <t>291-292</t>
  </si>
  <si>
    <t>292-293</t>
  </si>
  <si>
    <t>293-294</t>
  </si>
  <si>
    <t>294-295</t>
  </si>
  <si>
    <t>295-296</t>
  </si>
  <si>
    <t>296-297</t>
  </si>
  <si>
    <t>297-298</t>
  </si>
  <si>
    <t>298-299</t>
  </si>
  <si>
    <t>299-300</t>
  </si>
  <si>
    <t>300-301</t>
  </si>
  <si>
    <t>301-302</t>
  </si>
  <si>
    <t>302-303</t>
  </si>
  <si>
    <t>303-304</t>
  </si>
  <si>
    <t>304-305</t>
  </si>
  <si>
    <t>305-306</t>
  </si>
  <si>
    <t>306-307</t>
  </si>
  <si>
    <t>307-308</t>
  </si>
  <si>
    <t>308-309</t>
  </si>
  <si>
    <t>309-310</t>
  </si>
  <si>
    <t>310-311</t>
  </si>
  <si>
    <t>311-312</t>
  </si>
  <si>
    <t>312-313</t>
  </si>
  <si>
    <t>313-314</t>
  </si>
  <si>
    <t>314-315</t>
  </si>
  <si>
    <t>315-316</t>
  </si>
  <si>
    <t>316-317</t>
  </si>
  <si>
    <t>317-318</t>
  </si>
  <si>
    <t>318-319</t>
  </si>
  <si>
    <t>319-320</t>
  </si>
  <si>
    <t>320-321</t>
  </si>
  <si>
    <t>321-322</t>
  </si>
  <si>
    <t>322-323</t>
  </si>
  <si>
    <t>323-324</t>
  </si>
  <si>
    <t>324-325</t>
  </si>
  <si>
    <t>325-326</t>
  </si>
  <si>
    <t>326-327</t>
  </si>
  <si>
    <t>327-328</t>
  </si>
  <si>
    <t>328-329</t>
  </si>
  <si>
    <t>329-330</t>
  </si>
  <si>
    <t>330-331</t>
  </si>
  <si>
    <t>331-332</t>
  </si>
  <si>
    <t>332-333</t>
  </si>
  <si>
    <t>333-334</t>
  </si>
  <si>
    <t>334-335</t>
  </si>
  <si>
    <t>335-336</t>
  </si>
  <si>
    <t>336-337</t>
  </si>
  <si>
    <t>337-338</t>
  </si>
  <si>
    <t>338-339</t>
  </si>
  <si>
    <t>339-340</t>
  </si>
  <si>
    <t>340-341</t>
  </si>
  <si>
    <t>341-342</t>
  </si>
  <si>
    <t>342-343</t>
  </si>
  <si>
    <t>343-344</t>
  </si>
  <si>
    <t>344-345</t>
  </si>
  <si>
    <t>345-346</t>
  </si>
  <si>
    <t>346-347</t>
  </si>
  <si>
    <t>347-348</t>
  </si>
  <si>
    <t>348-349</t>
  </si>
  <si>
    <t>349-350</t>
  </si>
  <si>
    <t>350-351</t>
  </si>
  <si>
    <t>351-352</t>
  </si>
  <si>
    <t>352-353</t>
  </si>
  <si>
    <t>353-354</t>
  </si>
  <si>
    <t>354-355</t>
  </si>
  <si>
    <t>355-356</t>
  </si>
  <si>
    <t>356-357</t>
  </si>
  <si>
    <t>357-358</t>
  </si>
  <si>
    <t>358-359</t>
  </si>
  <si>
    <t>359-360</t>
  </si>
  <si>
    <t>Gender</t>
  </si>
  <si>
    <t>F</t>
  </si>
  <si>
    <t>Model 2: Total Utilization without Claim Diagnosis Category</t>
  </si>
  <si>
    <t>Incurred Age</t>
  </si>
  <si>
    <t>Calendar Year</t>
  </si>
  <si>
    <t>Claim Duration</t>
  </si>
  <si>
    <t>Incurred Policy Duration by Inflation Type</t>
  </si>
  <si>
    <t>CPI Indexed</t>
  </si>
  <si>
    <t>Incurred Policy Dur: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</si>
</sst>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00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rgb="FF3F3F76"/>
      <name val="Calibri"/>
    </font>
    <font/>
    <font>
      <b/>
      <sz val="14.0"/>
      <color rgb="FF3F3F76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sz val="11.0"/>
      <color rgb="FF0000FF"/>
      <name val="Calibri"/>
    </font>
    <font>
      <b/>
      <u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2D69B"/>
        <bgColor rgb="FFC2D69B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</fills>
  <borders count="2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/>
      <top style="thin">
        <color rgb="FF7F7F7F"/>
      </top>
      <bottom style="thin">
        <color rgb="FF7F7F7F"/>
      </bottom>
    </border>
    <border>
      <left/>
      <right style="thin">
        <color rgb="FF7F7F7F"/>
      </right>
      <top style="thin">
        <color rgb="FF7F7F7F"/>
      </top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/>
      <bottom/>
    </border>
    <border>
      <left/>
      <right style="thin">
        <color rgb="FF7F7F7F"/>
      </right>
      <top/>
      <bottom/>
    </border>
    <border>
      <left style="thin">
        <color rgb="FF7F7F7F"/>
      </left>
      <right/>
      <top/>
      <bottom style="thin">
        <color rgb="FF7F7F7F"/>
      </bottom>
    </border>
    <border>
      <left/>
      <right/>
      <top/>
      <bottom style="thin">
        <color rgb="FF7F7F7F"/>
      </bottom>
    </border>
    <border>
      <left/>
      <right style="thin">
        <color rgb="FF7F7F7F"/>
      </right>
      <top/>
      <bottom style="thin">
        <color rgb="FF7F7F7F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quotePrefix="1" borderId="0" fillId="0" fontId="2" numFmtId="164" xfId="0" applyFont="1" applyNumberFormat="1"/>
    <xf quotePrefix="1" borderId="0" fillId="0" fontId="3" numFmtId="164" xfId="0" applyFont="1" applyNumberFormat="1"/>
    <xf quotePrefix="1" borderId="0" fillId="0" fontId="1" numFmtId="164" xfId="0" applyFont="1" applyNumberFormat="1"/>
    <xf borderId="0" fillId="0" fontId="1" numFmtId="0" xfId="0" applyFont="1"/>
    <xf borderId="0" fillId="0" fontId="1" numFmtId="3" xfId="0" applyFont="1" applyNumberFormat="1"/>
    <xf quotePrefix="1" borderId="1" fillId="2" fontId="1" numFmtId="164" xfId="0" applyBorder="1" applyFill="1" applyFont="1" applyNumberFormat="1"/>
    <xf borderId="1" fillId="2" fontId="1" numFmtId="164" xfId="0" applyBorder="1" applyFont="1" applyNumberFormat="1"/>
    <xf borderId="1" fillId="3" fontId="1" numFmtId="164" xfId="0" applyBorder="1" applyFill="1" applyFont="1" applyNumberFormat="1"/>
    <xf borderId="2" fillId="2" fontId="1" numFmtId="9" xfId="0" applyAlignment="1" applyBorder="1" applyFont="1" applyNumberFormat="1">
      <alignment horizontal="right"/>
    </xf>
    <xf borderId="1" fillId="2" fontId="1" numFmtId="9" xfId="0" applyAlignment="1" applyBorder="1" applyFont="1" applyNumberFormat="1">
      <alignment horizontal="right"/>
    </xf>
    <xf borderId="3" fillId="2" fontId="1" numFmtId="164" xfId="0" applyAlignment="1" applyBorder="1" applyFont="1" applyNumberFormat="1">
      <alignment horizontal="right"/>
    </xf>
    <xf quotePrefix="1" borderId="1" fillId="2" fontId="1" numFmtId="164" xfId="0" applyAlignment="1" applyBorder="1" applyFont="1" applyNumberFormat="1">
      <alignment horizontal="right"/>
    </xf>
    <xf borderId="1" fillId="2" fontId="1" numFmtId="164" xfId="0" applyAlignment="1" applyBorder="1" applyFont="1" applyNumberFormat="1">
      <alignment horizontal="right"/>
    </xf>
    <xf borderId="4" fillId="4" fontId="4" numFmtId="164" xfId="0" applyAlignment="1" applyBorder="1" applyFill="1" applyFont="1" applyNumberFormat="1">
      <alignment horizontal="center"/>
    </xf>
    <xf borderId="5" fillId="0" fontId="5" numFmtId="0" xfId="0" applyBorder="1" applyFont="1"/>
    <xf borderId="6" fillId="0" fontId="5" numFmtId="0" xfId="0" applyBorder="1" applyFont="1"/>
    <xf borderId="0" fillId="0" fontId="1" numFmtId="0" xfId="0" applyAlignment="1" applyFont="1">
      <alignment horizontal="left"/>
    </xf>
    <xf borderId="7" fillId="0" fontId="1" numFmtId="0" xfId="0" applyAlignment="1" applyBorder="1" applyFont="1">
      <alignment horizontal="center"/>
    </xf>
    <xf borderId="8" fillId="0" fontId="5" numFmtId="0" xfId="0" applyBorder="1" applyFont="1"/>
    <xf borderId="9" fillId="0" fontId="5" numFmtId="0" xfId="0" applyBorder="1" applyFont="1"/>
    <xf borderId="10" fillId="4" fontId="6" numFmtId="164" xfId="0" applyAlignment="1" applyBorder="1" applyFont="1" applyNumberFormat="1">
      <alignment horizontal="center" vertical="center"/>
    </xf>
    <xf borderId="11" fillId="0" fontId="5" numFmtId="0" xfId="0" applyBorder="1" applyFont="1"/>
    <xf borderId="12" fillId="0" fontId="5" numFmtId="0" xfId="0" applyBorder="1" applyFont="1"/>
    <xf borderId="13" fillId="4" fontId="4" numFmtId="164" xfId="0" applyAlignment="1" applyBorder="1" applyFont="1" applyNumberFormat="1">
      <alignment horizontal="right"/>
    </xf>
    <xf borderId="0" fillId="0" fontId="7" numFmtId="164" xfId="0" applyAlignment="1" applyFont="1" applyNumberFormat="1">
      <alignment shrinkToFit="0" wrapText="1"/>
    </xf>
    <xf borderId="0" fillId="0" fontId="8" numFmtId="164" xfId="0" applyAlignment="1" applyFont="1" applyNumberFormat="1">
      <alignment horizontal="left" shrinkToFit="0" wrapText="1"/>
    </xf>
    <xf borderId="14" fillId="4" fontId="4" numFmtId="164" xfId="0" applyAlignment="1" applyBorder="1" applyFont="1" applyNumberFormat="1">
      <alignment horizontal="right"/>
    </xf>
    <xf borderId="14" fillId="5" fontId="9" numFmtId="0" xfId="0" applyAlignment="1" applyBorder="1" applyFill="1" applyFont="1">
      <alignment horizontal="center"/>
    </xf>
    <xf borderId="14" fillId="0" fontId="9" numFmtId="164" xfId="0" applyAlignment="1" applyBorder="1" applyFont="1" applyNumberFormat="1">
      <alignment horizontal="center"/>
    </xf>
    <xf borderId="15" fillId="4" fontId="4" numFmtId="164" xfId="0" applyAlignment="1" applyBorder="1" applyFont="1" applyNumberFormat="1">
      <alignment horizontal="right"/>
    </xf>
    <xf borderId="0" fillId="0" fontId="1" numFmtId="4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1" numFmtId="165" xfId="0" applyFont="1" applyNumberFormat="1"/>
    <xf borderId="14" fillId="0" fontId="9" numFmtId="3" xfId="0" applyAlignment="1" applyBorder="1" applyFont="1" applyNumberFormat="1">
      <alignment horizontal="center"/>
    </xf>
    <xf borderId="16" fillId="4" fontId="4" numFmtId="164" xfId="0" applyAlignment="1" applyBorder="1" applyFont="1" applyNumberFormat="1">
      <alignment horizontal="right"/>
    </xf>
    <xf borderId="1" fillId="4" fontId="4" numFmtId="164" xfId="0" applyAlignment="1" applyBorder="1" applyFont="1" applyNumberFormat="1">
      <alignment horizontal="right"/>
    </xf>
    <xf borderId="1" fillId="4" fontId="4" numFmtId="164" xfId="0" applyBorder="1" applyFont="1" applyNumberFormat="1"/>
    <xf borderId="17" fillId="4" fontId="4" numFmtId="0" xfId="0" applyBorder="1" applyFont="1"/>
    <xf borderId="18" fillId="4" fontId="4" numFmtId="0" xfId="0" applyBorder="1" applyFont="1"/>
    <xf borderId="19" fillId="4" fontId="4" numFmtId="0" xfId="0" applyBorder="1" applyFont="1"/>
    <xf borderId="0" fillId="0" fontId="10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4.14"/>
    <col customWidth="1" min="3" max="11" width="9.14"/>
    <col customWidth="1" min="12" max="12" width="9.0"/>
    <col customWidth="1" min="13" max="26" width="9.14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0</v>
      </c>
      <c r="B2" s="1"/>
      <c r="C2" s="1">
        <v>0.5234722574141512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C5" s="1"/>
      <c r="D5" s="3" t="s">
        <v>1</v>
      </c>
      <c r="E5" s="1"/>
      <c r="F5" s="1"/>
      <c r="G5" s="3" t="s">
        <v>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C7" s="1"/>
      <c r="D7" s="2" t="s">
        <v>1</v>
      </c>
      <c r="E7" s="1"/>
      <c r="F7" s="1"/>
      <c r="G7" s="2" t="s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C8" s="1"/>
      <c r="D8" s="4" t="s">
        <v>3</v>
      </c>
      <c r="E8" s="1">
        <v>1.0</v>
      </c>
      <c r="F8" s="1"/>
      <c r="G8" s="4" t="s">
        <v>4</v>
      </c>
      <c r="H8" s="1">
        <v>0.9726759546076396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C9" s="1"/>
      <c r="D9" s="4" t="s">
        <v>5</v>
      </c>
      <c r="E9" s="1">
        <v>1.0</v>
      </c>
      <c r="F9" s="1"/>
      <c r="G9" s="4" t="s">
        <v>6</v>
      </c>
      <c r="H9" s="1">
        <v>0.9726759546076396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4" t="s">
        <v>7</v>
      </c>
      <c r="E10" s="1">
        <v>0.9691677625655704</v>
      </c>
      <c r="F10" s="1"/>
      <c r="G10" s="4" t="s">
        <v>8</v>
      </c>
      <c r="H10" s="1">
        <v>0.9726759546076396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4" t="s">
        <v>9</v>
      </c>
      <c r="H11" s="1">
        <v>0.9726759546076396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4" t="s">
        <v>10</v>
      </c>
      <c r="H12" s="1">
        <v>0.9862433546582909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4" t="s">
        <v>11</v>
      </c>
      <c r="H13" s="1">
        <v>1.0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4" t="s">
        <v>12</v>
      </c>
      <c r="H14" s="1">
        <v>1.0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4" t="s">
        <v>13</v>
      </c>
      <c r="H15" s="1">
        <v>1.0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4" t="s">
        <v>14</v>
      </c>
      <c r="H16" s="1">
        <v>1.0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2" t="s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4" t="s">
        <v>17</v>
      </c>
      <c r="D20" s="4" t="s">
        <v>18</v>
      </c>
      <c r="E20" s="4" t="s">
        <v>19</v>
      </c>
      <c r="F20" s="4" t="s">
        <v>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2" t="s">
        <v>20</v>
      </c>
      <c r="B21" s="4" t="s">
        <v>21</v>
      </c>
      <c r="C21" s="1">
        <v>1.835116930388485</v>
      </c>
      <c r="D21" s="1">
        <v>1.2297039166890793</v>
      </c>
      <c r="E21" s="1">
        <v>1.8123729822232097</v>
      </c>
      <c r="F21" s="1">
        <v>1.1363939597469344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4" t="s">
        <v>22</v>
      </c>
      <c r="C22" s="1">
        <v>1.5696785194655647</v>
      </c>
      <c r="D22" s="1">
        <v>0.9943318565402718</v>
      </c>
      <c r="E22" s="1">
        <v>1.55333161122154</v>
      </c>
      <c r="F22" s="1">
        <v>1.1069271972913455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4" t="s">
        <v>23</v>
      </c>
      <c r="C23" s="1">
        <v>1.7265831198066905</v>
      </c>
      <c r="D23" s="1">
        <v>1.0937249746992819</v>
      </c>
      <c r="E23" s="1">
        <v>1.70860217945161</v>
      </c>
      <c r="F23" s="1">
        <v>1.2175753123951025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4" t="s">
        <v>24</v>
      </c>
      <c r="C24" s="1">
        <v>1.6557874779234345</v>
      </c>
      <c r="D24" s="1">
        <v>1.0488786184831662</v>
      </c>
      <c r="E24" s="1">
        <v>1.6385438158374968</v>
      </c>
      <c r="F24" s="1">
        <v>1.1676506810273013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4" t="s">
        <v>25</v>
      </c>
      <c r="C25" s="1">
        <v>1.5786264003721884</v>
      </c>
      <c r="D25" s="1">
        <v>1.0</v>
      </c>
      <c r="E25" s="1">
        <v>1.5621863073222655</v>
      </c>
      <c r="F25" s="1">
        <v>1.1132371853626852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4" t="s">
        <v>26</v>
      </c>
      <c r="C26" s="1">
        <v>1.6703470644681202</v>
      </c>
      <c r="D26" s="1">
        <v>1.0581015647998202</v>
      </c>
      <c r="E26" s="1">
        <v>1.652951776286542</v>
      </c>
      <c r="F26" s="1">
        <v>1.1779180078256044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4" t="s">
        <v>27</v>
      </c>
      <c r="C27" s="1">
        <v>1.6986553171486027</v>
      </c>
      <c r="D27" s="1">
        <v>1.0760337700852558</v>
      </c>
      <c r="E27" s="1">
        <v>1.6809652218435416</v>
      </c>
      <c r="F27" s="1">
        <v>1.1978808055649088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4" t="s">
        <v>28</v>
      </c>
      <c r="C28" s="1">
        <v>1.5786264003721884</v>
      </c>
      <c r="D28" s="1">
        <v>1.0</v>
      </c>
      <c r="E28" s="1">
        <v>1.5621863073222655</v>
      </c>
      <c r="F28" s="1">
        <v>1.1132371853626852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4" t="s">
        <v>29</v>
      </c>
      <c r="C29" s="1">
        <v>1.6235088881425834</v>
      </c>
      <c r="D29" s="1">
        <v>1.0284313551070812</v>
      </c>
      <c r="E29" s="1">
        <v>1.6066013809691648</v>
      </c>
      <c r="F29" s="1">
        <v>1.1448880270981392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4" t="s">
        <v>30</v>
      </c>
      <c r="C30" s="1">
        <v>1.5786264003721884</v>
      </c>
      <c r="D30" s="1">
        <v>1.0</v>
      </c>
      <c r="E30" s="1">
        <v>1.5621863073222655</v>
      </c>
      <c r="F30" s="1">
        <v>1.1132371853626852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4" t="s">
        <v>31</v>
      </c>
      <c r="C31" s="1">
        <v>1.702392824787946</v>
      </c>
      <c r="D31" s="1">
        <v>1.0784013395357999</v>
      </c>
      <c r="E31" s="1">
        <v>1.684663806420816</v>
      </c>
      <c r="F31" s="1">
        <v>1.200516471916183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4" t="s">
        <v>32</v>
      </c>
      <c r="C32" s="1">
        <v>1.6326841139278414</v>
      </c>
      <c r="D32" s="1">
        <v>1.034243512931817</v>
      </c>
      <c r="E32" s="1">
        <v>1.6156810543389633</v>
      </c>
      <c r="F32" s="1">
        <v>1.1513583373158318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4" t="s">
        <v>33</v>
      </c>
      <c r="C33" s="1">
        <v>1.9833689702195398</v>
      </c>
      <c r="D33" s="1">
        <v>1.329046967269949</v>
      </c>
      <c r="E33" s="1">
        <v>1.958787625944252</v>
      </c>
      <c r="F33" s="1">
        <v>1.2281988577315592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4" t="s">
        <v>34</v>
      </c>
      <c r="C34" s="1">
        <v>1.750714396036847</v>
      </c>
      <c r="D34" s="1">
        <v>1.1090112236968075</v>
      </c>
      <c r="E34" s="1">
        <v>1.7324821483258628</v>
      </c>
      <c r="F34" s="1">
        <v>1.234592533203861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4" t="s">
        <v>35</v>
      </c>
      <c r="C35" s="1">
        <v>1.5786264003721884</v>
      </c>
      <c r="D35" s="1">
        <v>1.0</v>
      </c>
      <c r="E35" s="1">
        <v>1.5621863073222655</v>
      </c>
      <c r="F35" s="1">
        <v>1.1132371853626852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4" t="s">
        <v>36</v>
      </c>
      <c r="C36" s="1">
        <v>1.6096392268826722</v>
      </c>
      <c r="D36" s="1">
        <v>1.0196454503124817</v>
      </c>
      <c r="E36" s="1">
        <v>1.5928761608016044</v>
      </c>
      <c r="F36" s="1">
        <v>1.1351072311737347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4" t="s">
        <v>37</v>
      </c>
      <c r="C37" s="1">
        <v>1.5786264003721884</v>
      </c>
      <c r="D37" s="1">
        <v>1.0</v>
      </c>
      <c r="E37" s="1">
        <v>1.5621863073222655</v>
      </c>
      <c r="F37" s="1">
        <v>1.1132371853626852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4" t="s">
        <v>38</v>
      </c>
      <c r="C38" s="1">
        <v>1.7754385904684737</v>
      </c>
      <c r="D38" s="1">
        <v>1.1897137192657443</v>
      </c>
      <c r="E38" s="1">
        <v>1.7534342796784816</v>
      </c>
      <c r="F38" s="1">
        <v>1.099438219276234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4" t="s">
        <v>3</v>
      </c>
      <c r="C39" s="1">
        <v>1.5786264003721884</v>
      </c>
      <c r="D39" s="1">
        <v>1.0</v>
      </c>
      <c r="E39" s="1">
        <v>1.5621863073222655</v>
      </c>
      <c r="F39" s="1">
        <v>1.1132371853626852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2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2" t="s">
        <v>40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2" t="s">
        <v>41</v>
      </c>
      <c r="B44" s="1"/>
      <c r="C44" s="4" t="s">
        <v>42</v>
      </c>
      <c r="D44" s="4" t="s">
        <v>43</v>
      </c>
      <c r="E44" s="4" t="s">
        <v>44</v>
      </c>
      <c r="F44" s="4" t="s">
        <v>45</v>
      </c>
      <c r="G44" s="4" t="s">
        <v>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5">
        <v>0.0</v>
      </c>
      <c r="B45" s="4" t="s">
        <v>46</v>
      </c>
      <c r="C45" s="1">
        <v>1.2180009554381643</v>
      </c>
      <c r="D45" s="1">
        <v>1.3564918868124787</v>
      </c>
      <c r="E45" s="1">
        <v>1.1319018978562205</v>
      </c>
      <c r="F45" s="1">
        <v>0.9787078004602026</v>
      </c>
      <c r="G45" s="1">
        <v>1.6374088544298842</v>
      </c>
      <c r="H45" s="1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6">
        <v>20.0</v>
      </c>
      <c r="B46" s="4" t="s">
        <v>47</v>
      </c>
      <c r="C46" s="1">
        <v>1.14592733288245</v>
      </c>
      <c r="D46" s="1">
        <v>1.2675551558275322</v>
      </c>
      <c r="E46" s="1">
        <v>1.087262461082455</v>
      </c>
      <c r="F46" s="1">
        <v>0.9573923995353909</v>
      </c>
      <c r="G46" s="1">
        <v>1.5172810193595765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6">
        <f t="shared" ref="A47:A73" si="1">A46+10</f>
        <v>30</v>
      </c>
      <c r="B47" s="4" t="s">
        <v>48</v>
      </c>
      <c r="C47" s="1">
        <v>1.0823402525913692</v>
      </c>
      <c r="D47" s="1">
        <v>1.1909545359223404</v>
      </c>
      <c r="E47" s="1">
        <v>1.0475785143839516</v>
      </c>
      <c r="F47" s="1">
        <v>0.9381371143075146</v>
      </c>
      <c r="G47" s="1">
        <v>1.4144368221837091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6">
        <f t="shared" si="1"/>
        <v>40</v>
      </c>
      <c r="B48" s="4" t="s">
        <v>49</v>
      </c>
      <c r="C48" s="1">
        <v>1.0259963671608257</v>
      </c>
      <c r="D48" s="1">
        <v>1.1248125393007156</v>
      </c>
      <c r="E48" s="1">
        <v>1.0121464420559996</v>
      </c>
      <c r="F48" s="1">
        <v>0.9205769045510306</v>
      </c>
      <c r="G48" s="1">
        <v>1.326134945781408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6">
        <f t="shared" si="1"/>
        <v>50</v>
      </c>
      <c r="B49" s="4" t="s">
        <v>50</v>
      </c>
      <c r="C49" s="1">
        <v>0.9758456152372155</v>
      </c>
      <c r="D49" s="1">
        <v>1.0675783639350014</v>
      </c>
      <c r="E49" s="1">
        <v>0.9803534983916482</v>
      </c>
      <c r="F49" s="1">
        <v>0.9043764524942781</v>
      </c>
      <c r="G49" s="1">
        <v>1.2501338666677888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6">
        <f t="shared" si="1"/>
        <v>60</v>
      </c>
      <c r="B50" s="4" t="s">
        <v>51</v>
      </c>
      <c r="C50" s="1">
        <v>0.9309957207577927</v>
      </c>
      <c r="D50" s="1">
        <v>1.0179630739167183</v>
      </c>
      <c r="E50" s="1">
        <v>0.9516617880022059</v>
      </c>
      <c r="F50" s="1">
        <v>0.8892253371203434</v>
      </c>
      <c r="G50" s="1">
        <v>1.1845897085783563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6">
        <f t="shared" si="1"/>
        <v>70</v>
      </c>
      <c r="B51" s="4" t="s">
        <v>52</v>
      </c>
      <c r="C51" s="1">
        <v>0.8906837535696447</v>
      </c>
      <c r="D51" s="1">
        <v>0.9748884616547907</v>
      </c>
      <c r="E51" s="1">
        <v>0.9255952916650475</v>
      </c>
      <c r="F51" s="1">
        <v>0.8748343395704565</v>
      </c>
      <c r="G51" s="1">
        <v>1.127976423110194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6">
        <f t="shared" si="1"/>
        <v>80</v>
      </c>
      <c r="B52" s="4" t="s">
        <v>53</v>
      </c>
      <c r="C52" s="1">
        <v>0.8542532724611254</v>
      </c>
      <c r="D52" s="1">
        <v>0.9374464730984718</v>
      </c>
      <c r="E52" s="1">
        <v>0.9017293743455203</v>
      </c>
      <c r="F52" s="1">
        <v>0.8609327402852831</v>
      </c>
      <c r="G52" s="1">
        <v>1.0790230436817165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6">
        <f t="shared" si="1"/>
        <v>90</v>
      </c>
      <c r="B53" s="4" t="s">
        <v>54</v>
      </c>
      <c r="C53" s="1">
        <v>0.8211359090734527</v>
      </c>
      <c r="D53" s="1">
        <v>0.9048668342550065</v>
      </c>
      <c r="E53" s="1">
        <v>0.8796823360710891</v>
      </c>
      <c r="F53" s="1">
        <v>0.8472664957236792</v>
      </c>
      <c r="G53" s="1">
        <v>1.0366640690439275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6">
        <f t="shared" si="1"/>
        <v>100</v>
      </c>
      <c r="B54" s="4" t="s">
        <v>55</v>
      </c>
      <c r="C54" s="1">
        <v>0.7908365077197231</v>
      </c>
      <c r="D54" s="1">
        <v>0.8764910820550919</v>
      </c>
      <c r="E54" s="1">
        <v>0.8591086617714231</v>
      </c>
      <c r="F54" s="1">
        <v>0.8335972012619729</v>
      </c>
      <c r="G54" s="1">
        <v>1.0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6">
        <f t="shared" si="1"/>
        <v>110</v>
      </c>
      <c r="B55" s="4" t="s">
        <v>56</v>
      </c>
      <c r="C55" s="1">
        <v>0.7629211319518735</v>
      </c>
      <c r="D55" s="1">
        <v>0.8517516264662515</v>
      </c>
      <c r="E55" s="1">
        <v>0.8396936994563736</v>
      </c>
      <c r="F55" s="1">
        <v>0.819701758483914</v>
      </c>
      <c r="G55" s="1">
        <v>0.9682657717980898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6">
        <f t="shared" si="1"/>
        <v>120</v>
      </c>
      <c r="B56" s="4" t="s">
        <v>57</v>
      </c>
      <c r="C56" s="1">
        <v>0.7370073986071886</v>
      </c>
      <c r="D56" s="1">
        <v>0.8301547907351644</v>
      </c>
      <c r="E56" s="1">
        <v>0.8211495519654264</v>
      </c>
      <c r="F56" s="1">
        <v>0.8053726705610855</v>
      </c>
      <c r="G56" s="1">
        <v>0.9408053619948601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6">
        <f t="shared" si="1"/>
        <v>130</v>
      </c>
      <c r="B57" s="4" t="s">
        <v>58</v>
      </c>
      <c r="C57" s="1">
        <v>0.7127567150037211</v>
      </c>
      <c r="D57" s="1">
        <v>0.8112670196422641</v>
      </c>
      <c r="E57" s="1">
        <v>0.8032120095664023</v>
      </c>
      <c r="F57" s="1">
        <v>0.7904188896989515</v>
      </c>
      <c r="G57" s="1">
        <v>0.9170512577106197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6">
        <f t="shared" si="1"/>
        <v>140</v>
      </c>
      <c r="B58" s="4" t="s">
        <v>59</v>
      </c>
      <c r="C58" s="1">
        <v>0.6898680830946506</v>
      </c>
      <c r="D58" s="1">
        <v>0.7947036312703798</v>
      </c>
      <c r="E58" s="1">
        <v>0.7856383816110715</v>
      </c>
      <c r="F58" s="1">
        <v>0.7746671365416592</v>
      </c>
      <c r="G58" s="1">
        <v>0.8965077719992572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6">
        <f t="shared" si="1"/>
        <v>150</v>
      </c>
      <c r="B59" s="4" t="s">
        <v>60</v>
      </c>
      <c r="C59" s="1">
        <v>0.668073201833558</v>
      </c>
      <c r="D59" s="1">
        <v>0.7801196303630582</v>
      </c>
      <c r="E59" s="1">
        <v>0.7682061073439224</v>
      </c>
      <c r="F59" s="1">
        <v>0.7579636038713725</v>
      </c>
      <c r="G59" s="1">
        <v>0.8787374318832295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6">
        <f t="shared" si="1"/>
        <v>160</v>
      </c>
      <c r="B60" s="4" t="s">
        <v>61</v>
      </c>
      <c r="C60" s="1">
        <v>0.6471326503370703</v>
      </c>
      <c r="D60" s="1">
        <v>0.7672022114056215</v>
      </c>
      <c r="E60" s="1">
        <v>0.7507120404389815</v>
      </c>
      <c r="F60" s="1">
        <v>0.7401759468667316</v>
      </c>
      <c r="G60" s="1">
        <v>0.8633498389535292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6">
        <f t="shared" si="1"/>
        <v>170</v>
      </c>
      <c r="B61" s="4" t="s">
        <v>62</v>
      </c>
      <c r="C61" s="1">
        <v>0.6268329731474415</v>
      </c>
      <c r="D61" s="1">
        <v>0.7556646648501604</v>
      </c>
      <c r="E61" s="1">
        <v>0.732972310244116</v>
      </c>
      <c r="F61" s="1">
        <v>0.7211954506763953</v>
      </c>
      <c r="G61" s="1">
        <v>0.8499925408582326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6">
        <f t="shared" si="1"/>
        <v>180</v>
      </c>
      <c r="B62" s="4" t="s">
        <v>63</v>
      </c>
      <c r="C62" s="1">
        <v>0.6069845176820599</v>
      </c>
      <c r="D62" s="1">
        <v>0.7452414661303408</v>
      </c>
      <c r="E62" s="1">
        <v>0.7148226661968539</v>
      </c>
      <c r="F62" s="1">
        <v>0.7009392543234255</v>
      </c>
      <c r="G62" s="1">
        <v>0.8383435584565452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6">
        <f t="shared" si="1"/>
        <v>190</v>
      </c>
      <c r="B63" s="4" t="s">
        <v>64</v>
      </c>
      <c r="C63" s="1">
        <v>0.5874198949175337</v>
      </c>
      <c r="D63" s="1">
        <v>0.7356843784724398</v>
      </c>
      <c r="E63" s="1">
        <v>0.6961192115007413</v>
      </c>
      <c r="F63" s="1">
        <v>0.6793524993116674</v>
      </c>
      <c r="G63" s="1">
        <v>0.8281052962224674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6">
        <f t="shared" si="1"/>
        <v>200</v>
      </c>
      <c r="B64" s="4" t="s">
        <v>65</v>
      </c>
      <c r="C64" s="1">
        <v>0.5679929491893116</v>
      </c>
      <c r="D64" s="1">
        <v>0.7267594400887942</v>
      </c>
      <c r="E64" s="1">
        <v>0.6767394289488146</v>
      </c>
      <c r="F64" s="1">
        <v>0.6564102631711366</v>
      </c>
      <c r="G64" s="1">
        <v>0.8189996280295517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6">
        <f t="shared" si="1"/>
        <v>210</v>
      </c>
      <c r="B65" s="4" t="s">
        <v>66</v>
      </c>
      <c r="C65" s="1">
        <v>0.5485781331034036</v>
      </c>
      <c r="D65" s="1">
        <v>0.7182447363951937</v>
      </c>
      <c r="E65" s="1">
        <v>0.6565833967998203</v>
      </c>
      <c r="F65" s="1">
        <v>0.6321191339988117</v>
      </c>
      <c r="G65" s="1">
        <v>0.8107640006863668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6">
        <f t="shared" si="1"/>
        <v>220</v>
      </c>
      <c r="B66" s="4" t="s">
        <v>67</v>
      </c>
      <c r="C66" s="1">
        <v>0.5290701901693412</v>
      </c>
      <c r="D66" s="1">
        <v>0.7099288800710544</v>
      </c>
      <c r="E66" s="1">
        <v>0.6355750869436217</v>
      </c>
      <c r="F66" s="1">
        <v>0.6065182832107391</v>
      </c>
      <c r="G66" s="1">
        <v>0.8031484364040813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6">
        <f t="shared" si="1"/>
        <v>230</v>
      </c>
      <c r="B67" s="4" t="s">
        <v>68</v>
      </c>
      <c r="C67" s="1">
        <v>0.5093840519578027</v>
      </c>
      <c r="D67" s="1">
        <v>0.7016101372839872</v>
      </c>
      <c r="E67" s="1">
        <v>0.6136636323703016</v>
      </c>
      <c r="F67" s="1">
        <v>0.5796799014448969</v>
      </c>
      <c r="G67" s="1">
        <v>0.7959133448512253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6">
        <f t="shared" si="1"/>
        <v>240</v>
      </c>
      <c r="B68" s="4" t="s">
        <v>69</v>
      </c>
      <c r="C68" s="1">
        <v>0.4894548593596187</v>
      </c>
      <c r="D68" s="1">
        <v>0.6930961481211182</v>
      </c>
      <c r="E68" s="1">
        <v>0.5908244473463474</v>
      </c>
      <c r="F68" s="1">
        <v>0.5517088777814195</v>
      </c>
      <c r="G68" s="1">
        <v>0.7888280770866453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6">
        <f t="shared" si="1"/>
        <v>250</v>
      </c>
      <c r="B69" s="4" t="s">
        <v>70</v>
      </c>
      <c r="C69" s="1">
        <v>0.46923801980784224</v>
      </c>
      <c r="D69" s="1">
        <v>0.6842041938969491</v>
      </c>
      <c r="E69" s="1">
        <v>0.5670600828545157</v>
      </c>
      <c r="F69" s="1">
        <v>0.522741625705707</v>
      </c>
      <c r="G69" s="1">
        <v>0.781670168533481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6">
        <f t="shared" si="1"/>
        <v>260</v>
      </c>
      <c r="B70" s="4" t="s">
        <v>71</v>
      </c>
      <c r="C70" s="1">
        <v>0.44870921499452104</v>
      </c>
      <c r="D70" s="1">
        <v>0.6747619641163641</v>
      </c>
      <c r="E70" s="1">
        <v>0.5424007028571008</v>
      </c>
      <c r="F70" s="1">
        <v>0.49294399052719445</v>
      </c>
      <c r="G70" s="1">
        <v>0.7742252270405879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6">
        <f t="shared" si="1"/>
        <v>270</v>
      </c>
      <c r="B71" s="4" t="s">
        <v>72</v>
      </c>
      <c r="C71" s="1">
        <v>0.4278642774721835</v>
      </c>
      <c r="D71" s="1">
        <v>0.6646087719984877</v>
      </c>
      <c r="E71" s="1">
        <v>0.5169040747388253</v>
      </c>
      <c r="F71" s="1">
        <v>0.4625082116486533</v>
      </c>
      <c r="G71" s="1">
        <v>0.766287425558929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6">
        <f t="shared" si="1"/>
        <v>280</v>
      </c>
      <c r="B72" s="4" t="s">
        <v>73</v>
      </c>
      <c r="C72" s="1">
        <v>0.4067188602865325</v>
      </c>
      <c r="D72" s="1">
        <v>0.6535971601764429</v>
      </c>
      <c r="E72" s="1">
        <v>0.4906549805903489</v>
      </c>
      <c r="F72" s="1">
        <v>0.43164895783395374</v>
      </c>
      <c r="G72" s="1">
        <v>0.7576605575270265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6">
        <f t="shared" si="1"/>
        <v>290</v>
      </c>
      <c r="B73" s="4" t="s">
        <v>74</v>
      </c>
      <c r="C73" s="1">
        <v>0.3853078320227087</v>
      </c>
      <c r="D73" s="1">
        <v>0.6415948281244163</v>
      </c>
      <c r="E73" s="1">
        <v>0.4637639752024532</v>
      </c>
      <c r="F73" s="1">
        <v>0.4005985024242113</v>
      </c>
      <c r="G73" s="1">
        <v>0.7481596071826785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6">
        <v>300.0</v>
      </c>
      <c r="B74" s="4" t="s">
        <v>75</v>
      </c>
      <c r="C74" s="1">
        <v>0.3318409074919414</v>
      </c>
      <c r="D74" s="1">
        <v>0.5734578230069431</v>
      </c>
      <c r="E74" s="1">
        <v>0.3981582046638229</v>
      </c>
      <c r="F74" s="1">
        <v>0.33723965853738164</v>
      </c>
      <c r="G74" s="1">
        <v>0.6730289592629835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2" t="s">
        <v>76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2" t="s">
        <v>16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2" t="s">
        <v>41</v>
      </c>
      <c r="B79" s="1"/>
      <c r="C79" s="4" t="s">
        <v>17</v>
      </c>
      <c r="D79" s="4" t="s">
        <v>18</v>
      </c>
      <c r="E79" s="4" t="s">
        <v>19</v>
      </c>
      <c r="F79" s="4" t="s">
        <v>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5">
        <v>0.0</v>
      </c>
      <c r="B80" s="4" t="s">
        <v>46</v>
      </c>
      <c r="C80" s="1">
        <v>0.9837827068853944</v>
      </c>
      <c r="D80" s="1">
        <v>1.0</v>
      </c>
      <c r="E80" s="1">
        <v>0.8289347420343952</v>
      </c>
      <c r="F80" s="1">
        <v>1.0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6">
        <v>20.0</v>
      </c>
      <c r="B81" s="4" t="s">
        <v>47</v>
      </c>
      <c r="C81" s="1">
        <v>0.988259178514937</v>
      </c>
      <c r="D81" s="1">
        <v>1.0</v>
      </c>
      <c r="E81" s="1">
        <v>0.8510600494794951</v>
      </c>
      <c r="F81" s="1">
        <v>1.0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6">
        <f t="shared" ref="A82:A108" si="2">A81+10</f>
        <v>30</v>
      </c>
      <c r="B82" s="4" t="s">
        <v>48</v>
      </c>
      <c r="C82" s="1">
        <v>0.9920803683584131</v>
      </c>
      <c r="D82" s="1">
        <v>1.0</v>
      </c>
      <c r="E82" s="1">
        <v>0.8725763239117836</v>
      </c>
      <c r="F82" s="1">
        <v>1.0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6">
        <f t="shared" si="2"/>
        <v>40</v>
      </c>
      <c r="B83" s="4" t="s">
        <v>49</v>
      </c>
      <c r="C83" s="1">
        <v>0.995238531397736</v>
      </c>
      <c r="D83" s="1">
        <v>1.0</v>
      </c>
      <c r="E83" s="1">
        <v>0.8934083428033602</v>
      </c>
      <c r="F83" s="1">
        <v>1.0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6">
        <f t="shared" si="2"/>
        <v>50</v>
      </c>
      <c r="B84" s="4" t="s">
        <v>50</v>
      </c>
      <c r="C84" s="1">
        <v>0.9977272513564673</v>
      </c>
      <c r="D84" s="1">
        <v>1.0</v>
      </c>
      <c r="E84" s="1">
        <v>0.9134818878182989</v>
      </c>
      <c r="F84" s="1">
        <v>1.0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6">
        <f t="shared" si="2"/>
        <v>60</v>
      </c>
      <c r="B85" s="4" t="s">
        <v>51</v>
      </c>
      <c r="C85" s="1">
        <v>0.9995414624207254</v>
      </c>
      <c r="D85" s="1">
        <v>1.0</v>
      </c>
      <c r="E85" s="1">
        <v>0.9327241810480851</v>
      </c>
      <c r="F85" s="1">
        <v>1.0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6">
        <f t="shared" si="2"/>
        <v>70</v>
      </c>
      <c r="B86" s="4" t="s">
        <v>52</v>
      </c>
      <c r="C86" s="1">
        <v>1.0006774664210905</v>
      </c>
      <c r="D86" s="1">
        <v>1.0</v>
      </c>
      <c r="E86" s="1">
        <v>0.9510643213532844</v>
      </c>
      <c r="F86" s="1">
        <v>1.0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6">
        <f t="shared" si="2"/>
        <v>80</v>
      </c>
      <c r="B87" s="4" t="s">
        <v>53</v>
      </c>
      <c r="C87" s="1">
        <v>1.0011329453939377</v>
      </c>
      <c r="D87" s="1">
        <v>1.0</v>
      </c>
      <c r="E87" s="1">
        <v>0.9684337171822804</v>
      </c>
      <c r="F87" s="1">
        <v>0.9999999999999999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6">
        <f t="shared" si="2"/>
        <v>90</v>
      </c>
      <c r="B88" s="4" t="s">
        <v>54</v>
      </c>
      <c r="C88" s="1">
        <v>1.0009069694624775</v>
      </c>
      <c r="D88" s="1">
        <v>1.0</v>
      </c>
      <c r="E88" s="1">
        <v>0.9847665121931771</v>
      </c>
      <c r="F88" s="1">
        <v>1.0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6">
        <f t="shared" si="2"/>
        <v>100</v>
      </c>
      <c r="B89" s="4" t="s">
        <v>55</v>
      </c>
      <c r="C89" s="1">
        <v>1.0</v>
      </c>
      <c r="D89" s="1">
        <v>1.0</v>
      </c>
      <c r="E89" s="1">
        <v>1.0</v>
      </c>
      <c r="F89" s="1">
        <v>1.0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6">
        <f t="shared" si="2"/>
        <v>110</v>
      </c>
      <c r="B90" s="4" t="s">
        <v>56</v>
      </c>
      <c r="C90" s="1">
        <v>0.9984138880602605</v>
      </c>
      <c r="D90" s="1">
        <v>1.0</v>
      </c>
      <c r="E90" s="1">
        <v>1.0140750244000183</v>
      </c>
      <c r="F90" s="1">
        <v>1.0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6">
        <f t="shared" si="2"/>
        <v>120</v>
      </c>
      <c r="B91" s="4" t="s">
        <v>57</v>
      </c>
      <c r="C91" s="1">
        <v>0.9961518680824811</v>
      </c>
      <c r="D91" s="1">
        <v>1.0</v>
      </c>
      <c r="E91" s="1">
        <v>1.0269363615156808</v>
      </c>
      <c r="F91" s="1">
        <v>0.9999999999999999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6">
        <f t="shared" si="2"/>
        <v>130</v>
      </c>
      <c r="B92" s="4" t="s">
        <v>58</v>
      </c>
      <c r="C92" s="1">
        <v>0.9932185469009328</v>
      </c>
      <c r="D92" s="1">
        <v>1.0</v>
      </c>
      <c r="E92" s="1">
        <v>1.038533080402067</v>
      </c>
      <c r="F92" s="1">
        <v>1.0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6">
        <f t="shared" si="2"/>
        <v>140</v>
      </c>
      <c r="B93" s="4" t="s">
        <v>59</v>
      </c>
      <c r="C93" s="1">
        <v>0.989619888111367</v>
      </c>
      <c r="D93" s="1">
        <v>1.0</v>
      </c>
      <c r="E93" s="1">
        <v>1.0488188788281005</v>
      </c>
      <c r="F93" s="1">
        <v>1.0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6">
        <f t="shared" si="2"/>
        <v>150</v>
      </c>
      <c r="B94" s="4" t="s">
        <v>60</v>
      </c>
      <c r="C94" s="1">
        <v>0.9853631918685575</v>
      </c>
      <c r="D94" s="1">
        <v>1.0</v>
      </c>
      <c r="E94" s="1">
        <v>1.0577523911357045</v>
      </c>
      <c r="F94" s="1">
        <v>1.0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6">
        <f t="shared" si="2"/>
        <v>160</v>
      </c>
      <c r="B95" s="4" t="s">
        <v>61</v>
      </c>
      <c r="C95" s="1">
        <v>0.98045707021074</v>
      </c>
      <c r="D95" s="1">
        <v>1.0</v>
      </c>
      <c r="E95" s="1">
        <v>1.0652974653136464</v>
      </c>
      <c r="F95" s="1">
        <v>0.9999999999999999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6">
        <f t="shared" si="2"/>
        <v>170</v>
      </c>
      <c r="B96" s="4" t="s">
        <v>62</v>
      </c>
      <c r="C96" s="1">
        <v>0.9749114180276963</v>
      </c>
      <c r="D96" s="1">
        <v>1.0</v>
      </c>
      <c r="E96" s="1">
        <v>1.0714234066896193</v>
      </c>
      <c r="F96" s="1">
        <v>1.0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6">
        <f t="shared" si="2"/>
        <v>180</v>
      </c>
      <c r="B97" s="4" t="s">
        <v>63</v>
      </c>
      <c r="C97" s="1">
        <v>0.968737379809458</v>
      </c>
      <c r="D97" s="1">
        <v>1.0</v>
      </c>
      <c r="E97" s="1">
        <v>1.0761051859421455</v>
      </c>
      <c r="F97" s="1">
        <v>1.0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6">
        <f t="shared" si="2"/>
        <v>190</v>
      </c>
      <c r="B98" s="4" t="s">
        <v>64</v>
      </c>
      <c r="C98" s="1">
        <v>0.9619473123320256</v>
      </c>
      <c r="D98" s="1">
        <v>1.0</v>
      </c>
      <c r="E98" s="1">
        <v>1.0793236094598013</v>
      </c>
      <c r="F98" s="1">
        <v>1.0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6">
        <f t="shared" si="2"/>
        <v>200</v>
      </c>
      <c r="B99" s="4" t="s">
        <v>65</v>
      </c>
      <c r="C99" s="1">
        <v>0.954554743454953</v>
      </c>
      <c r="D99" s="1">
        <v>1.0</v>
      </c>
      <c r="E99" s="1">
        <v>1.0810654504251964</v>
      </c>
      <c r="F99" s="1">
        <v>1.0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6">
        <f t="shared" si="2"/>
        <v>210</v>
      </c>
      <c r="B100" s="4" t="s">
        <v>66</v>
      </c>
      <c r="C100" s="1">
        <v>0.946574327223066</v>
      </c>
      <c r="D100" s="1">
        <v>1.0</v>
      </c>
      <c r="E100" s="1">
        <v>1.0813235393709466</v>
      </c>
      <c r="F100" s="1">
        <v>1.0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6">
        <f t="shared" si="2"/>
        <v>220</v>
      </c>
      <c r="B101" s="4" t="s">
        <v>67</v>
      </c>
      <c r="C101" s="1">
        <v>0.9380217954808322</v>
      </c>
      <c r="D101" s="1">
        <v>1.0</v>
      </c>
      <c r="E101" s="1">
        <v>1.0800968133400608</v>
      </c>
      <c r="F101" s="1">
        <v>1.0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6">
        <f t="shared" si="2"/>
        <v>230</v>
      </c>
      <c r="B102" s="4" t="s">
        <v>68</v>
      </c>
      <c r="C102" s="1">
        <v>0.9289139062229221</v>
      </c>
      <c r="D102" s="1">
        <v>1.0</v>
      </c>
      <c r="E102" s="1">
        <v>1.077390323179039</v>
      </c>
      <c r="F102" s="1">
        <v>1.0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6">
        <f t="shared" si="2"/>
        <v>240</v>
      </c>
      <c r="B103" s="4" t="s">
        <v>69</v>
      </c>
      <c r="C103" s="1">
        <v>0.9192683889181796</v>
      </c>
      <c r="D103" s="1">
        <v>1.0</v>
      </c>
      <c r="E103" s="1">
        <v>1.0732151988936525</v>
      </c>
      <c r="F103" s="1">
        <v>1.0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6">
        <f t="shared" si="2"/>
        <v>250</v>
      </c>
      <c r="B104" s="4" t="s">
        <v>70</v>
      </c>
      <c r="C104" s="1">
        <v>0.9091038870565118</v>
      </c>
      <c r="D104" s="1">
        <v>1.0</v>
      </c>
      <c r="E104" s="1">
        <v>1.0675885733999386</v>
      </c>
      <c r="F104" s="1">
        <v>1.0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6">
        <f t="shared" si="2"/>
        <v>260</v>
      </c>
      <c r="B105" s="4" t="s">
        <v>71</v>
      </c>
      <c r="C105" s="1">
        <v>0.8984398981790247</v>
      </c>
      <c r="D105" s="1">
        <v>1.0</v>
      </c>
      <c r="E105" s="1">
        <v>1.0605334654013832</v>
      </c>
      <c r="F105" s="1">
        <v>1.0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6">
        <f t="shared" si="2"/>
        <v>270</v>
      </c>
      <c r="B106" s="4" t="s">
        <v>72</v>
      </c>
      <c r="C106" s="1">
        <v>0.8872967116610532</v>
      </c>
      <c r="D106" s="1">
        <v>1.0</v>
      </c>
      <c r="E106" s="1">
        <v>1.052078622512703</v>
      </c>
      <c r="F106" s="1">
        <v>1.0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6">
        <f t="shared" si="2"/>
        <v>280</v>
      </c>
      <c r="B107" s="4" t="s">
        <v>73</v>
      </c>
      <c r="C107" s="1">
        <v>0.8756953445254698</v>
      </c>
      <c r="D107" s="1">
        <v>1.0</v>
      </c>
      <c r="E107" s="1">
        <v>1.0422583261263196</v>
      </c>
      <c r="F107" s="1">
        <v>0.9999999999999998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6">
        <f t="shared" si="2"/>
        <v>290</v>
      </c>
      <c r="B108" s="4" t="s">
        <v>74</v>
      </c>
      <c r="C108" s="1">
        <v>0.8636574755698387</v>
      </c>
      <c r="D108" s="1">
        <v>1.0</v>
      </c>
      <c r="E108" s="1">
        <v>1.0311121598749342</v>
      </c>
      <c r="F108" s="1">
        <v>0.9999999999999999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6">
        <v>300.0</v>
      </c>
      <c r="B109" s="4" t="s">
        <v>75</v>
      </c>
      <c r="C109" s="1">
        <v>0.8512053780955311</v>
      </c>
      <c r="D109" s="1">
        <v>1.0</v>
      </c>
      <c r="E109" s="1">
        <v>1.0186847438783333</v>
      </c>
      <c r="F109" s="1">
        <v>1.0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2" t="s">
        <v>77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2" t="s">
        <v>20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4" t="s">
        <v>21</v>
      </c>
      <c r="D114" s="4" t="s">
        <v>22</v>
      </c>
      <c r="E114" s="4" t="s">
        <v>23</v>
      </c>
      <c r="F114" s="4" t="s">
        <v>24</v>
      </c>
      <c r="G114" s="4" t="s">
        <v>25</v>
      </c>
      <c r="H114" s="4" t="s">
        <v>26</v>
      </c>
      <c r="I114" s="4" t="s">
        <v>27</v>
      </c>
      <c r="J114" s="4" t="s">
        <v>28</v>
      </c>
      <c r="K114" s="4" t="s">
        <v>29</v>
      </c>
      <c r="L114" s="4" t="s">
        <v>30</v>
      </c>
      <c r="M114" s="4" t="s">
        <v>31</v>
      </c>
      <c r="N114" s="4" t="s">
        <v>32</v>
      </c>
      <c r="O114" s="4" t="s">
        <v>33</v>
      </c>
      <c r="P114" s="4" t="s">
        <v>34</v>
      </c>
      <c r="Q114" s="4" t="s">
        <v>35</v>
      </c>
      <c r="R114" s="4" t="s">
        <v>36</v>
      </c>
      <c r="S114" s="4" t="s">
        <v>37</v>
      </c>
      <c r="T114" s="4" t="s">
        <v>38</v>
      </c>
      <c r="U114" s="4" t="s">
        <v>3</v>
      </c>
      <c r="V114" s="1"/>
      <c r="W114" s="1"/>
      <c r="X114" s="1"/>
      <c r="Y114" s="1"/>
      <c r="Z114" s="1"/>
    </row>
    <row r="115" ht="14.25" customHeight="1">
      <c r="A115" s="2" t="s">
        <v>78</v>
      </c>
      <c r="B115" s="5">
        <v>35.0</v>
      </c>
      <c r="C115" s="1">
        <v>1.022103477521667</v>
      </c>
      <c r="D115" s="1">
        <v>0.9687259256293675</v>
      </c>
      <c r="E115" s="1">
        <v>0.9687259256293675</v>
      </c>
      <c r="F115" s="1">
        <v>0.9687259256293675</v>
      </c>
      <c r="G115" s="1">
        <v>0.9687259256293674</v>
      </c>
      <c r="H115" s="1">
        <v>0.9687259256293675</v>
      </c>
      <c r="I115" s="1">
        <v>0.9687259256293675</v>
      </c>
      <c r="J115" s="1">
        <v>0.9687259256293674</v>
      </c>
      <c r="K115" s="1">
        <v>0.9687259256293674</v>
      </c>
      <c r="L115" s="1">
        <v>0.9687259256293674</v>
      </c>
      <c r="M115" s="1">
        <v>0.9687259256293675</v>
      </c>
      <c r="N115" s="1">
        <v>0.9687259256293675</v>
      </c>
      <c r="O115" s="1">
        <v>1.0221034775216669</v>
      </c>
      <c r="P115" s="1">
        <v>0.9687259256293675</v>
      </c>
      <c r="Q115" s="1">
        <v>0.9687259256293674</v>
      </c>
      <c r="R115" s="1">
        <v>0.9687259256293674</v>
      </c>
      <c r="S115" s="1">
        <v>0.9687259256293674</v>
      </c>
      <c r="T115" s="1">
        <v>1.022103477521667</v>
      </c>
      <c r="U115" s="1">
        <v>0.9687259256293674</v>
      </c>
      <c r="V115" s="1"/>
      <c r="W115" s="1"/>
      <c r="X115" s="1"/>
      <c r="Y115" s="1"/>
      <c r="Z115" s="1"/>
    </row>
    <row r="116" ht="14.25" customHeight="1">
      <c r="A116" s="1"/>
      <c r="B116" s="5">
        <v>36.0</v>
      </c>
      <c r="C116" s="1">
        <v>1.022103477521667</v>
      </c>
      <c r="D116" s="1">
        <v>0.9687259256293675</v>
      </c>
      <c r="E116" s="1">
        <v>0.9687259256293675</v>
      </c>
      <c r="F116" s="1">
        <v>0.9687259256293675</v>
      </c>
      <c r="G116" s="1">
        <v>0.9687259256293674</v>
      </c>
      <c r="H116" s="1">
        <v>0.9687259256293675</v>
      </c>
      <c r="I116" s="1">
        <v>0.9687259256293675</v>
      </c>
      <c r="J116" s="1">
        <v>0.9687259256293674</v>
      </c>
      <c r="K116" s="1">
        <v>0.9687259256293674</v>
      </c>
      <c r="L116" s="1">
        <v>0.9687259256293674</v>
      </c>
      <c r="M116" s="1">
        <v>0.9687259256293675</v>
      </c>
      <c r="N116" s="1">
        <v>0.9687259256293675</v>
      </c>
      <c r="O116" s="1">
        <v>1.0221034775216669</v>
      </c>
      <c r="P116" s="1">
        <v>0.9687259256293675</v>
      </c>
      <c r="Q116" s="1">
        <v>0.9687259256293674</v>
      </c>
      <c r="R116" s="1">
        <v>0.9687259256293674</v>
      </c>
      <c r="S116" s="1">
        <v>0.9687259256293674</v>
      </c>
      <c r="T116" s="1">
        <v>1.022103477521667</v>
      </c>
      <c r="U116" s="1">
        <v>0.9687259256293674</v>
      </c>
      <c r="V116" s="1"/>
      <c r="W116" s="1"/>
      <c r="X116" s="1"/>
      <c r="Y116" s="1"/>
      <c r="Z116" s="1"/>
    </row>
    <row r="117" ht="14.25" customHeight="1">
      <c r="A117" s="1"/>
      <c r="B117" s="5">
        <v>37.0</v>
      </c>
      <c r="C117" s="1">
        <v>1.022103477521667</v>
      </c>
      <c r="D117" s="1">
        <v>0.9687259256293675</v>
      </c>
      <c r="E117" s="1">
        <v>0.9687259256293675</v>
      </c>
      <c r="F117" s="1">
        <v>0.9687259256293675</v>
      </c>
      <c r="G117" s="1">
        <v>0.9687259256293674</v>
      </c>
      <c r="H117" s="1">
        <v>0.9687259256293675</v>
      </c>
      <c r="I117" s="1">
        <v>0.9687259256293675</v>
      </c>
      <c r="J117" s="1">
        <v>0.9687259256293674</v>
      </c>
      <c r="K117" s="1">
        <v>0.9687259256293674</v>
      </c>
      <c r="L117" s="1">
        <v>0.9687259256293674</v>
      </c>
      <c r="M117" s="1">
        <v>0.9687259256293675</v>
      </c>
      <c r="N117" s="1">
        <v>0.9687259256293675</v>
      </c>
      <c r="O117" s="1">
        <v>1.0221034775216669</v>
      </c>
      <c r="P117" s="1">
        <v>0.9687259256293675</v>
      </c>
      <c r="Q117" s="1">
        <v>0.9687259256293674</v>
      </c>
      <c r="R117" s="1">
        <v>0.9687259256293674</v>
      </c>
      <c r="S117" s="1">
        <v>0.9687259256293674</v>
      </c>
      <c r="T117" s="1">
        <v>1.022103477521667</v>
      </c>
      <c r="U117" s="1">
        <v>0.9687259256293674</v>
      </c>
      <c r="V117" s="1"/>
      <c r="W117" s="1"/>
      <c r="X117" s="1"/>
      <c r="Y117" s="1"/>
      <c r="Z117" s="1"/>
    </row>
    <row r="118" ht="14.25" customHeight="1">
      <c r="A118" s="1"/>
      <c r="B118" s="5">
        <v>38.0</v>
      </c>
      <c r="C118" s="1">
        <v>1.022103477521667</v>
      </c>
      <c r="D118" s="1">
        <v>0.9687259256293675</v>
      </c>
      <c r="E118" s="1">
        <v>0.9687259256293675</v>
      </c>
      <c r="F118" s="1">
        <v>0.9687259256293675</v>
      </c>
      <c r="G118" s="1">
        <v>0.9687259256293674</v>
      </c>
      <c r="H118" s="1">
        <v>0.9687259256293675</v>
      </c>
      <c r="I118" s="1">
        <v>0.9687259256293675</v>
      </c>
      <c r="J118" s="1">
        <v>0.9687259256293674</v>
      </c>
      <c r="K118" s="1">
        <v>0.9687259256293674</v>
      </c>
      <c r="L118" s="1">
        <v>0.9687259256293674</v>
      </c>
      <c r="M118" s="1">
        <v>0.9687259256293675</v>
      </c>
      <c r="N118" s="1">
        <v>0.9687259256293675</v>
      </c>
      <c r="O118" s="1">
        <v>1.0221034775216669</v>
      </c>
      <c r="P118" s="1">
        <v>0.9687259256293675</v>
      </c>
      <c r="Q118" s="1">
        <v>0.9687259256293674</v>
      </c>
      <c r="R118" s="1">
        <v>0.9687259256293674</v>
      </c>
      <c r="S118" s="1">
        <v>0.9687259256293674</v>
      </c>
      <c r="T118" s="1">
        <v>1.022103477521667</v>
      </c>
      <c r="U118" s="1">
        <v>0.9687259256293674</v>
      </c>
      <c r="V118" s="1"/>
      <c r="W118" s="1"/>
      <c r="X118" s="1"/>
      <c r="Y118" s="1"/>
      <c r="Z118" s="1"/>
    </row>
    <row r="119" ht="14.25" customHeight="1">
      <c r="A119" s="1"/>
      <c r="B119" s="5">
        <v>39.0</v>
      </c>
      <c r="C119" s="1">
        <v>1.022103477521667</v>
      </c>
      <c r="D119" s="1">
        <v>0.9687259256293675</v>
      </c>
      <c r="E119" s="1">
        <v>0.9687259256293675</v>
      </c>
      <c r="F119" s="1">
        <v>0.9687259256293675</v>
      </c>
      <c r="G119" s="1">
        <v>0.9687259256293674</v>
      </c>
      <c r="H119" s="1">
        <v>0.9687259256293675</v>
      </c>
      <c r="I119" s="1">
        <v>0.9687259256293675</v>
      </c>
      <c r="J119" s="1">
        <v>0.9687259256293674</v>
      </c>
      <c r="K119" s="1">
        <v>0.9687259256293674</v>
      </c>
      <c r="L119" s="1">
        <v>0.9687259256293674</v>
      </c>
      <c r="M119" s="1">
        <v>0.9687259256293675</v>
      </c>
      <c r="N119" s="1">
        <v>0.9687259256293675</v>
      </c>
      <c r="O119" s="1">
        <v>1.0221034775216669</v>
      </c>
      <c r="P119" s="1">
        <v>0.9687259256293675</v>
      </c>
      <c r="Q119" s="1">
        <v>0.9687259256293674</v>
      </c>
      <c r="R119" s="1">
        <v>0.9687259256293674</v>
      </c>
      <c r="S119" s="1">
        <v>0.9687259256293674</v>
      </c>
      <c r="T119" s="1">
        <v>1.022103477521667</v>
      </c>
      <c r="U119" s="1">
        <v>0.9687259256293674</v>
      </c>
      <c r="V119" s="1"/>
      <c r="W119" s="1"/>
      <c r="X119" s="1"/>
      <c r="Y119" s="1"/>
      <c r="Z119" s="1"/>
    </row>
    <row r="120" ht="14.25" customHeight="1">
      <c r="A120" s="1"/>
      <c r="B120" s="5">
        <v>40.0</v>
      </c>
      <c r="C120" s="1">
        <v>1.022103477521667</v>
      </c>
      <c r="D120" s="1">
        <v>0.9687259256293675</v>
      </c>
      <c r="E120" s="1">
        <v>0.9687259256293675</v>
      </c>
      <c r="F120" s="1">
        <v>0.9687259256293675</v>
      </c>
      <c r="G120" s="1">
        <v>0.9687259256293674</v>
      </c>
      <c r="H120" s="1">
        <v>0.9687259256293675</v>
      </c>
      <c r="I120" s="1">
        <v>0.9687259256293675</v>
      </c>
      <c r="J120" s="1">
        <v>0.9687259256293674</v>
      </c>
      <c r="K120" s="1">
        <v>0.9687259256293674</v>
      </c>
      <c r="L120" s="1">
        <v>0.9687259256293674</v>
      </c>
      <c r="M120" s="1">
        <v>0.9687259256293675</v>
      </c>
      <c r="N120" s="1">
        <v>0.9687259256293675</v>
      </c>
      <c r="O120" s="1">
        <v>1.0221034775216669</v>
      </c>
      <c r="P120" s="1">
        <v>0.9687259256293675</v>
      </c>
      <c r="Q120" s="1">
        <v>0.9687259256293674</v>
      </c>
      <c r="R120" s="1">
        <v>0.9687259256293674</v>
      </c>
      <c r="S120" s="1">
        <v>0.9687259256293674</v>
      </c>
      <c r="T120" s="1">
        <v>1.022103477521667</v>
      </c>
      <c r="U120" s="1">
        <v>0.9687259256293674</v>
      </c>
      <c r="V120" s="1"/>
      <c r="W120" s="1"/>
      <c r="X120" s="1"/>
      <c r="Y120" s="1"/>
      <c r="Z120" s="1"/>
    </row>
    <row r="121" ht="14.25" customHeight="1">
      <c r="A121" s="1"/>
      <c r="B121" s="5">
        <v>41.0</v>
      </c>
      <c r="C121" s="1">
        <v>1.022103477521667</v>
      </c>
      <c r="D121" s="1">
        <v>0.9687259256293675</v>
      </c>
      <c r="E121" s="1">
        <v>0.9687259256293675</v>
      </c>
      <c r="F121" s="1">
        <v>0.9687259256293675</v>
      </c>
      <c r="G121" s="1">
        <v>0.9687259256293674</v>
      </c>
      <c r="H121" s="1">
        <v>0.9687259256293675</v>
      </c>
      <c r="I121" s="1">
        <v>0.9687259256293675</v>
      </c>
      <c r="J121" s="1">
        <v>0.9687259256293674</v>
      </c>
      <c r="K121" s="1">
        <v>0.9687259256293674</v>
      </c>
      <c r="L121" s="1">
        <v>0.9687259256293674</v>
      </c>
      <c r="M121" s="1">
        <v>0.9687259256293675</v>
      </c>
      <c r="N121" s="1">
        <v>0.9687259256293675</v>
      </c>
      <c r="O121" s="1">
        <v>1.0221034775216669</v>
      </c>
      <c r="P121" s="1">
        <v>0.9687259256293675</v>
      </c>
      <c r="Q121" s="1">
        <v>0.9687259256293674</v>
      </c>
      <c r="R121" s="1">
        <v>0.9687259256293674</v>
      </c>
      <c r="S121" s="1">
        <v>0.9687259256293674</v>
      </c>
      <c r="T121" s="1">
        <v>1.022103477521667</v>
      </c>
      <c r="U121" s="1">
        <v>0.9687259256293674</v>
      </c>
      <c r="V121" s="1"/>
      <c r="W121" s="1"/>
      <c r="X121" s="1"/>
      <c r="Y121" s="1"/>
      <c r="Z121" s="1"/>
    </row>
    <row r="122" ht="14.25" customHeight="1">
      <c r="A122" s="1"/>
      <c r="B122" s="5">
        <v>42.0</v>
      </c>
      <c r="C122" s="1">
        <v>1.022103477521667</v>
      </c>
      <c r="D122" s="1">
        <v>0.9687259256293675</v>
      </c>
      <c r="E122" s="1">
        <v>0.9687259256293675</v>
      </c>
      <c r="F122" s="1">
        <v>0.9687259256293675</v>
      </c>
      <c r="G122" s="1">
        <v>0.9687259256293674</v>
      </c>
      <c r="H122" s="1">
        <v>0.9687259256293675</v>
      </c>
      <c r="I122" s="1">
        <v>0.9687259256293675</v>
      </c>
      <c r="J122" s="1">
        <v>0.9687259256293674</v>
      </c>
      <c r="K122" s="1">
        <v>0.9687259256293674</v>
      </c>
      <c r="L122" s="1">
        <v>0.9687259256293674</v>
      </c>
      <c r="M122" s="1">
        <v>0.9687259256293675</v>
      </c>
      <c r="N122" s="1">
        <v>0.9687259256293675</v>
      </c>
      <c r="O122" s="1">
        <v>1.0221034775216669</v>
      </c>
      <c r="P122" s="1">
        <v>0.9687259256293675</v>
      </c>
      <c r="Q122" s="1">
        <v>0.9687259256293674</v>
      </c>
      <c r="R122" s="1">
        <v>0.9687259256293674</v>
      </c>
      <c r="S122" s="1">
        <v>0.9687259256293674</v>
      </c>
      <c r="T122" s="1">
        <v>1.022103477521667</v>
      </c>
      <c r="U122" s="1">
        <v>0.9687259256293674</v>
      </c>
      <c r="V122" s="1"/>
      <c r="W122" s="1"/>
      <c r="X122" s="1"/>
      <c r="Y122" s="1"/>
      <c r="Z122" s="1"/>
    </row>
    <row r="123" ht="14.25" customHeight="1">
      <c r="A123" s="1"/>
      <c r="B123" s="5">
        <v>43.0</v>
      </c>
      <c r="C123" s="1">
        <v>1.022103477521667</v>
      </c>
      <c r="D123" s="1">
        <v>0.9687259256293675</v>
      </c>
      <c r="E123" s="1">
        <v>0.9687259256293675</v>
      </c>
      <c r="F123" s="1">
        <v>0.9687259256293675</v>
      </c>
      <c r="G123" s="1">
        <v>0.9687259256293674</v>
      </c>
      <c r="H123" s="1">
        <v>0.9687259256293675</v>
      </c>
      <c r="I123" s="1">
        <v>0.9687259256293675</v>
      </c>
      <c r="J123" s="1">
        <v>0.9687259256293674</v>
      </c>
      <c r="K123" s="1">
        <v>0.9687259256293674</v>
      </c>
      <c r="L123" s="1">
        <v>0.9687259256293674</v>
      </c>
      <c r="M123" s="1">
        <v>0.9687259256293675</v>
      </c>
      <c r="N123" s="1">
        <v>0.9687259256293675</v>
      </c>
      <c r="O123" s="1">
        <v>1.0221034775216669</v>
      </c>
      <c r="P123" s="1">
        <v>0.9687259256293675</v>
      </c>
      <c r="Q123" s="1">
        <v>0.9687259256293674</v>
      </c>
      <c r="R123" s="1">
        <v>0.9687259256293674</v>
      </c>
      <c r="S123" s="1">
        <v>0.9687259256293674</v>
      </c>
      <c r="T123" s="1">
        <v>1.022103477521667</v>
      </c>
      <c r="U123" s="1">
        <v>0.9687259256293674</v>
      </c>
      <c r="V123" s="1"/>
      <c r="W123" s="1"/>
      <c r="X123" s="1"/>
      <c r="Y123" s="1"/>
      <c r="Z123" s="1"/>
    </row>
    <row r="124" ht="14.25" customHeight="1">
      <c r="A124" s="1"/>
      <c r="B124" s="5">
        <v>44.0</v>
      </c>
      <c r="C124" s="1">
        <v>1.022103477521667</v>
      </c>
      <c r="D124" s="1">
        <v>0.9687259256293675</v>
      </c>
      <c r="E124" s="1">
        <v>0.9687259256293675</v>
      </c>
      <c r="F124" s="1">
        <v>0.9687259256293675</v>
      </c>
      <c r="G124" s="1">
        <v>0.9687259256293674</v>
      </c>
      <c r="H124" s="1">
        <v>0.9687259256293675</v>
      </c>
      <c r="I124" s="1">
        <v>0.9687259256293675</v>
      </c>
      <c r="J124" s="1">
        <v>0.9687259256293674</v>
      </c>
      <c r="K124" s="1">
        <v>0.9687259256293674</v>
      </c>
      <c r="L124" s="1">
        <v>0.9687259256293674</v>
      </c>
      <c r="M124" s="1">
        <v>0.9687259256293675</v>
      </c>
      <c r="N124" s="1">
        <v>0.9687259256293675</v>
      </c>
      <c r="O124" s="1">
        <v>1.0221034775216669</v>
      </c>
      <c r="P124" s="1">
        <v>0.9687259256293675</v>
      </c>
      <c r="Q124" s="1">
        <v>0.9687259256293674</v>
      </c>
      <c r="R124" s="1">
        <v>0.9687259256293674</v>
      </c>
      <c r="S124" s="1">
        <v>0.9687259256293674</v>
      </c>
      <c r="T124" s="1">
        <v>1.022103477521667</v>
      </c>
      <c r="U124" s="1">
        <v>0.9687259256293674</v>
      </c>
      <c r="V124" s="1"/>
      <c r="W124" s="1"/>
      <c r="X124" s="1"/>
      <c r="Y124" s="1"/>
      <c r="Z124" s="1"/>
    </row>
    <row r="125" ht="14.25" customHeight="1">
      <c r="A125" s="1"/>
      <c r="B125" s="5">
        <v>45.0</v>
      </c>
      <c r="C125" s="1">
        <v>1.022103477521667</v>
      </c>
      <c r="D125" s="1">
        <v>0.9687259256293675</v>
      </c>
      <c r="E125" s="1">
        <v>0.9687259256293675</v>
      </c>
      <c r="F125" s="1">
        <v>0.9687259256293675</v>
      </c>
      <c r="G125" s="1">
        <v>0.9687259256293674</v>
      </c>
      <c r="H125" s="1">
        <v>0.9687259256293675</v>
      </c>
      <c r="I125" s="1">
        <v>0.9687259256293675</v>
      </c>
      <c r="J125" s="1">
        <v>0.9687259256293674</v>
      </c>
      <c r="K125" s="1">
        <v>0.9687259256293674</v>
      </c>
      <c r="L125" s="1">
        <v>0.9687259256293674</v>
      </c>
      <c r="M125" s="1">
        <v>0.9687259256293675</v>
      </c>
      <c r="N125" s="1">
        <v>0.9687259256293675</v>
      </c>
      <c r="O125" s="1">
        <v>1.0221034775216669</v>
      </c>
      <c r="P125" s="1">
        <v>0.9687259256293675</v>
      </c>
      <c r="Q125" s="1">
        <v>0.9687259256293674</v>
      </c>
      <c r="R125" s="1">
        <v>0.9687259256293674</v>
      </c>
      <c r="S125" s="1">
        <v>0.9687259256293674</v>
      </c>
      <c r="T125" s="1">
        <v>1.022103477521667</v>
      </c>
      <c r="U125" s="1">
        <v>0.9687259256293674</v>
      </c>
      <c r="V125" s="1"/>
      <c r="W125" s="1"/>
      <c r="X125" s="1"/>
      <c r="Y125" s="1"/>
      <c r="Z125" s="1"/>
    </row>
    <row r="126" ht="14.25" customHeight="1">
      <c r="A126" s="1"/>
      <c r="B126" s="5">
        <v>46.0</v>
      </c>
      <c r="C126" s="1">
        <v>1.022103477521667</v>
      </c>
      <c r="D126" s="1">
        <v>0.9687259256293675</v>
      </c>
      <c r="E126" s="1">
        <v>0.9687259256293675</v>
      </c>
      <c r="F126" s="1">
        <v>0.9687259256293675</v>
      </c>
      <c r="G126" s="1">
        <v>0.9687259256293674</v>
      </c>
      <c r="H126" s="1">
        <v>0.9687259256293675</v>
      </c>
      <c r="I126" s="1">
        <v>0.9687259256293675</v>
      </c>
      <c r="J126" s="1">
        <v>0.9687259256293674</v>
      </c>
      <c r="K126" s="1">
        <v>0.9687259256293674</v>
      </c>
      <c r="L126" s="1">
        <v>0.9687259256293674</v>
      </c>
      <c r="M126" s="1">
        <v>0.9687259256293675</v>
      </c>
      <c r="N126" s="1">
        <v>0.9687259256293675</v>
      </c>
      <c r="O126" s="1">
        <v>1.0221034775216669</v>
      </c>
      <c r="P126" s="1">
        <v>0.9687259256293675</v>
      </c>
      <c r="Q126" s="1">
        <v>0.9687259256293674</v>
      </c>
      <c r="R126" s="1">
        <v>0.9687259256293674</v>
      </c>
      <c r="S126" s="1">
        <v>0.9687259256293674</v>
      </c>
      <c r="T126" s="1">
        <v>1.022103477521667</v>
      </c>
      <c r="U126" s="1">
        <v>0.9687259256293674</v>
      </c>
      <c r="V126" s="1"/>
      <c r="W126" s="1"/>
      <c r="X126" s="1"/>
      <c r="Y126" s="1"/>
      <c r="Z126" s="1"/>
    </row>
    <row r="127" ht="14.25" customHeight="1">
      <c r="A127" s="1"/>
      <c r="B127" s="5">
        <v>47.0</v>
      </c>
      <c r="C127" s="1">
        <v>1.022103477521667</v>
      </c>
      <c r="D127" s="1">
        <v>0.9687259256293675</v>
      </c>
      <c r="E127" s="1">
        <v>0.9687259256293675</v>
      </c>
      <c r="F127" s="1">
        <v>0.9687259256293675</v>
      </c>
      <c r="G127" s="1">
        <v>0.9687259256293674</v>
      </c>
      <c r="H127" s="1">
        <v>0.9687259256293675</v>
      </c>
      <c r="I127" s="1">
        <v>0.9687259256293675</v>
      </c>
      <c r="J127" s="1">
        <v>0.9687259256293674</v>
      </c>
      <c r="K127" s="1">
        <v>0.9687259256293674</v>
      </c>
      <c r="L127" s="1">
        <v>0.9687259256293674</v>
      </c>
      <c r="M127" s="1">
        <v>0.9687259256293675</v>
      </c>
      <c r="N127" s="1">
        <v>0.9687259256293675</v>
      </c>
      <c r="O127" s="1">
        <v>1.0221034775216669</v>
      </c>
      <c r="P127" s="1">
        <v>0.9687259256293675</v>
      </c>
      <c r="Q127" s="1">
        <v>0.9687259256293674</v>
      </c>
      <c r="R127" s="1">
        <v>0.9687259256293674</v>
      </c>
      <c r="S127" s="1">
        <v>0.9687259256293674</v>
      </c>
      <c r="T127" s="1">
        <v>1.022103477521667</v>
      </c>
      <c r="U127" s="1">
        <v>0.9687259256293674</v>
      </c>
      <c r="V127" s="1"/>
      <c r="W127" s="1"/>
      <c r="X127" s="1"/>
      <c r="Y127" s="1"/>
      <c r="Z127" s="1"/>
    </row>
    <row r="128" ht="14.25" customHeight="1">
      <c r="A128" s="1"/>
      <c r="B128" s="5">
        <v>48.0</v>
      </c>
      <c r="C128" s="1">
        <v>1.022103477521667</v>
      </c>
      <c r="D128" s="1">
        <v>0.9687259256293675</v>
      </c>
      <c r="E128" s="1">
        <v>0.9687259256293675</v>
      </c>
      <c r="F128" s="1">
        <v>0.9687259256293675</v>
      </c>
      <c r="G128" s="1">
        <v>0.9687259256293674</v>
      </c>
      <c r="H128" s="1">
        <v>0.9687259256293675</v>
      </c>
      <c r="I128" s="1">
        <v>0.9687259256293675</v>
      </c>
      <c r="J128" s="1">
        <v>0.9687259256293674</v>
      </c>
      <c r="K128" s="1">
        <v>0.9687259256293674</v>
      </c>
      <c r="L128" s="1">
        <v>0.9687259256293674</v>
      </c>
      <c r="M128" s="1">
        <v>0.9687259256293675</v>
      </c>
      <c r="N128" s="1">
        <v>0.9687259256293675</v>
      </c>
      <c r="O128" s="1">
        <v>1.0221034775216669</v>
      </c>
      <c r="P128" s="1">
        <v>0.9687259256293675</v>
      </c>
      <c r="Q128" s="1">
        <v>0.9687259256293674</v>
      </c>
      <c r="R128" s="1">
        <v>0.9687259256293674</v>
      </c>
      <c r="S128" s="1">
        <v>0.9687259256293674</v>
      </c>
      <c r="T128" s="1">
        <v>1.022103477521667</v>
      </c>
      <c r="U128" s="1">
        <v>0.9687259256293674</v>
      </c>
      <c r="V128" s="1"/>
      <c r="W128" s="1"/>
      <c r="X128" s="1"/>
      <c r="Y128" s="1"/>
      <c r="Z128" s="1"/>
    </row>
    <row r="129" ht="14.25" customHeight="1">
      <c r="A129" s="1"/>
      <c r="B129" s="5">
        <v>49.0</v>
      </c>
      <c r="C129" s="1">
        <v>1.022103477521667</v>
      </c>
      <c r="D129" s="1">
        <v>0.9687259256293675</v>
      </c>
      <c r="E129" s="1">
        <v>0.9687259256293675</v>
      </c>
      <c r="F129" s="1">
        <v>0.9687259256293675</v>
      </c>
      <c r="G129" s="1">
        <v>0.9687259256293674</v>
      </c>
      <c r="H129" s="1">
        <v>0.9687259256293675</v>
      </c>
      <c r="I129" s="1">
        <v>0.9687259256293675</v>
      </c>
      <c r="J129" s="1">
        <v>0.9687259256293674</v>
      </c>
      <c r="K129" s="1">
        <v>0.9687259256293674</v>
      </c>
      <c r="L129" s="1">
        <v>0.9687259256293674</v>
      </c>
      <c r="M129" s="1">
        <v>0.9687259256293675</v>
      </c>
      <c r="N129" s="1">
        <v>0.9687259256293675</v>
      </c>
      <c r="O129" s="1">
        <v>1.0221034775216669</v>
      </c>
      <c r="P129" s="1">
        <v>0.9687259256293675</v>
      </c>
      <c r="Q129" s="1">
        <v>0.9687259256293674</v>
      </c>
      <c r="R129" s="1">
        <v>0.9687259256293674</v>
      </c>
      <c r="S129" s="1">
        <v>0.9687259256293674</v>
      </c>
      <c r="T129" s="1">
        <v>1.022103477521667</v>
      </c>
      <c r="U129" s="1">
        <v>0.9687259256293674</v>
      </c>
      <c r="V129" s="1"/>
      <c r="W129" s="1"/>
      <c r="X129" s="1"/>
      <c r="Y129" s="1"/>
      <c r="Z129" s="1"/>
    </row>
    <row r="130" ht="14.25" customHeight="1">
      <c r="A130" s="1"/>
      <c r="B130" s="5">
        <v>50.0</v>
      </c>
      <c r="C130" s="1">
        <v>1.022103477521667</v>
      </c>
      <c r="D130" s="1">
        <v>0.9687259256293675</v>
      </c>
      <c r="E130" s="1">
        <v>0.9687259256293675</v>
      </c>
      <c r="F130" s="1">
        <v>0.9687259256293675</v>
      </c>
      <c r="G130" s="1">
        <v>0.9687259256293674</v>
      </c>
      <c r="H130" s="1">
        <v>0.9687259256293675</v>
      </c>
      <c r="I130" s="1">
        <v>0.9687259256293675</v>
      </c>
      <c r="J130" s="1">
        <v>0.9687259256293674</v>
      </c>
      <c r="K130" s="1">
        <v>0.9687259256293674</v>
      </c>
      <c r="L130" s="1">
        <v>0.9687259256293674</v>
      </c>
      <c r="M130" s="1">
        <v>0.9687259256293675</v>
      </c>
      <c r="N130" s="1">
        <v>0.9687259256293675</v>
      </c>
      <c r="O130" s="1">
        <v>1.0221034775216669</v>
      </c>
      <c r="P130" s="1">
        <v>0.9687259256293675</v>
      </c>
      <c r="Q130" s="1">
        <v>0.9687259256293674</v>
      </c>
      <c r="R130" s="1">
        <v>0.9687259256293674</v>
      </c>
      <c r="S130" s="1">
        <v>0.9687259256293674</v>
      </c>
      <c r="T130" s="1">
        <v>1.022103477521667</v>
      </c>
      <c r="U130" s="1">
        <v>0.9687259256293674</v>
      </c>
      <c r="V130" s="1"/>
      <c r="W130" s="1"/>
      <c r="X130" s="1"/>
      <c r="Y130" s="1"/>
      <c r="Z130" s="1"/>
    </row>
    <row r="131" ht="14.25" customHeight="1">
      <c r="A131" s="1"/>
      <c r="B131" s="5">
        <v>51.0</v>
      </c>
      <c r="C131" s="1">
        <v>1.0208985096811596</v>
      </c>
      <c r="D131" s="1">
        <v>0.9710499186719636</v>
      </c>
      <c r="E131" s="1">
        <v>0.9710499186719634</v>
      </c>
      <c r="F131" s="1">
        <v>0.9710499186719634</v>
      </c>
      <c r="G131" s="1">
        <v>0.9710499186719634</v>
      </c>
      <c r="H131" s="1">
        <v>0.9710499186719636</v>
      </c>
      <c r="I131" s="1">
        <v>0.9710499186719634</v>
      </c>
      <c r="J131" s="1">
        <v>0.9710499186719634</v>
      </c>
      <c r="K131" s="1">
        <v>0.9710499186719634</v>
      </c>
      <c r="L131" s="1">
        <v>0.9710499186719634</v>
      </c>
      <c r="M131" s="1">
        <v>0.9710499186719634</v>
      </c>
      <c r="N131" s="1">
        <v>0.9710499186719634</v>
      </c>
      <c r="O131" s="1">
        <v>1.0208985096811594</v>
      </c>
      <c r="P131" s="1">
        <v>0.9710499186719634</v>
      </c>
      <c r="Q131" s="1">
        <v>0.9710499186719634</v>
      </c>
      <c r="R131" s="1">
        <v>0.9710499186719634</v>
      </c>
      <c r="S131" s="1">
        <v>0.9710499186719634</v>
      </c>
      <c r="T131" s="1">
        <v>1.0208985096811594</v>
      </c>
      <c r="U131" s="1">
        <v>0.9710499186719634</v>
      </c>
      <c r="V131" s="1"/>
      <c r="W131" s="1"/>
      <c r="X131" s="1"/>
      <c r="Y131" s="1"/>
      <c r="Z131" s="1"/>
    </row>
    <row r="132" ht="14.25" customHeight="1">
      <c r="A132" s="1"/>
      <c r="B132" s="5">
        <v>52.0</v>
      </c>
      <c r="C132" s="1">
        <v>1.0196544797754648</v>
      </c>
      <c r="D132" s="1">
        <v>0.9733408431643782</v>
      </c>
      <c r="E132" s="1">
        <v>0.9733408431643782</v>
      </c>
      <c r="F132" s="1">
        <v>0.9733408431643782</v>
      </c>
      <c r="G132" s="1">
        <v>0.9733408431643781</v>
      </c>
      <c r="H132" s="1">
        <v>0.9733408431643782</v>
      </c>
      <c r="I132" s="1">
        <v>0.9733408431643782</v>
      </c>
      <c r="J132" s="1">
        <v>0.9733408431643781</v>
      </c>
      <c r="K132" s="1">
        <v>0.9733408431643782</v>
      </c>
      <c r="L132" s="1">
        <v>0.9733408431643781</v>
      </c>
      <c r="M132" s="1">
        <v>0.9733408431643782</v>
      </c>
      <c r="N132" s="1">
        <v>0.9733408431643782</v>
      </c>
      <c r="O132" s="1">
        <v>1.0196544797754645</v>
      </c>
      <c r="P132" s="1">
        <v>0.9733408431643782</v>
      </c>
      <c r="Q132" s="1">
        <v>0.9733408431643781</v>
      </c>
      <c r="R132" s="1">
        <v>0.9733408431643781</v>
      </c>
      <c r="S132" s="1">
        <v>0.9733408431643781</v>
      </c>
      <c r="T132" s="1">
        <v>1.0196544797754645</v>
      </c>
      <c r="U132" s="1">
        <v>0.9733408431643781</v>
      </c>
      <c r="V132" s="1"/>
      <c r="W132" s="1"/>
      <c r="X132" s="1"/>
      <c r="Y132" s="1"/>
      <c r="Z132" s="1"/>
    </row>
    <row r="133" ht="14.25" customHeight="1">
      <c r="A133" s="1"/>
      <c r="B133" s="5">
        <v>53.0</v>
      </c>
      <c r="C133" s="1">
        <v>1.0183715341217554</v>
      </c>
      <c r="D133" s="1">
        <v>0.9755984389732563</v>
      </c>
      <c r="E133" s="1">
        <v>0.9755984389732563</v>
      </c>
      <c r="F133" s="1">
        <v>0.9755984389732563</v>
      </c>
      <c r="G133" s="1">
        <v>0.9755984389732562</v>
      </c>
      <c r="H133" s="1">
        <v>0.9755984389732563</v>
      </c>
      <c r="I133" s="1">
        <v>0.9755984389732562</v>
      </c>
      <c r="J133" s="1">
        <v>0.9755984389732562</v>
      </c>
      <c r="K133" s="1">
        <v>0.9755984389732562</v>
      </c>
      <c r="L133" s="1">
        <v>0.9755984389732562</v>
      </c>
      <c r="M133" s="1">
        <v>0.9755984389732563</v>
      </c>
      <c r="N133" s="1">
        <v>0.9755984389732563</v>
      </c>
      <c r="O133" s="1">
        <v>1.0183715341217552</v>
      </c>
      <c r="P133" s="1">
        <v>0.9755984389732563</v>
      </c>
      <c r="Q133" s="1">
        <v>0.9755984389732562</v>
      </c>
      <c r="R133" s="1">
        <v>0.9755984389732562</v>
      </c>
      <c r="S133" s="1">
        <v>0.9755984389732562</v>
      </c>
      <c r="T133" s="1">
        <v>1.0183715341217552</v>
      </c>
      <c r="U133" s="1">
        <v>0.9755984389732562</v>
      </c>
      <c r="V133" s="1"/>
      <c r="W133" s="1"/>
      <c r="X133" s="1"/>
      <c r="Y133" s="1"/>
      <c r="Z133" s="1"/>
    </row>
    <row r="134" ht="14.25" customHeight="1">
      <c r="A134" s="1"/>
      <c r="B134" s="5">
        <v>54.0</v>
      </c>
      <c r="C134" s="1">
        <v>1.0170498234880712</v>
      </c>
      <c r="D134" s="1">
        <v>0.9778224493308566</v>
      </c>
      <c r="E134" s="1">
        <v>0.9778224493308566</v>
      </c>
      <c r="F134" s="1">
        <v>0.9778224493308566</v>
      </c>
      <c r="G134" s="1">
        <v>0.9778224493308565</v>
      </c>
      <c r="H134" s="1">
        <v>0.9778224493308566</v>
      </c>
      <c r="I134" s="1">
        <v>0.9778224493308565</v>
      </c>
      <c r="J134" s="1">
        <v>0.9778224493308565</v>
      </c>
      <c r="K134" s="1">
        <v>0.9778224493308565</v>
      </c>
      <c r="L134" s="1">
        <v>0.9778224493308565</v>
      </c>
      <c r="M134" s="1">
        <v>0.9778224493308566</v>
      </c>
      <c r="N134" s="1">
        <v>0.9778224493308566</v>
      </c>
      <c r="O134" s="1">
        <v>1.0170498234880712</v>
      </c>
      <c r="P134" s="1">
        <v>0.9778224493308566</v>
      </c>
      <c r="Q134" s="1">
        <v>0.9778224493308565</v>
      </c>
      <c r="R134" s="1">
        <v>0.9778224493308565</v>
      </c>
      <c r="S134" s="1">
        <v>0.9778224493308565</v>
      </c>
      <c r="T134" s="1">
        <v>1.0170498234880712</v>
      </c>
      <c r="U134" s="1">
        <v>0.9778224493308565</v>
      </c>
      <c r="V134" s="1"/>
      <c r="W134" s="1"/>
      <c r="X134" s="1"/>
      <c r="Y134" s="1"/>
      <c r="Z134" s="1"/>
    </row>
    <row r="135" ht="14.25" customHeight="1">
      <c r="A135" s="1"/>
      <c r="B135" s="5">
        <v>55.0</v>
      </c>
      <c r="C135" s="1">
        <v>1.0156895030637914</v>
      </c>
      <c r="D135" s="1">
        <v>0.9800126208836807</v>
      </c>
      <c r="E135" s="1">
        <v>0.9800126208836806</v>
      </c>
      <c r="F135" s="1">
        <v>0.9800126208836806</v>
      </c>
      <c r="G135" s="1">
        <v>0.9800126208836806</v>
      </c>
      <c r="H135" s="1">
        <v>0.9800126208836807</v>
      </c>
      <c r="I135" s="1">
        <v>0.9800126208836806</v>
      </c>
      <c r="J135" s="1">
        <v>0.9800126208836806</v>
      </c>
      <c r="K135" s="1">
        <v>0.9800126208836806</v>
      </c>
      <c r="L135" s="1">
        <v>0.9800126208836806</v>
      </c>
      <c r="M135" s="1">
        <v>0.9800126208836806</v>
      </c>
      <c r="N135" s="1">
        <v>0.9800126208836806</v>
      </c>
      <c r="O135" s="1">
        <v>1.0156895030637911</v>
      </c>
      <c r="P135" s="1">
        <v>0.9800126208836806</v>
      </c>
      <c r="Q135" s="1">
        <v>0.9800126208836806</v>
      </c>
      <c r="R135" s="1">
        <v>0.9800126208836806</v>
      </c>
      <c r="S135" s="1">
        <v>0.9800126208836806</v>
      </c>
      <c r="T135" s="1">
        <v>1.0156895030637911</v>
      </c>
      <c r="U135" s="1">
        <v>0.9800126208836806</v>
      </c>
      <c r="V135" s="1"/>
      <c r="W135" s="1"/>
      <c r="X135" s="1"/>
      <c r="Y135" s="1"/>
      <c r="Z135" s="1"/>
    </row>
    <row r="136" ht="14.25" customHeight="1">
      <c r="A136" s="1"/>
      <c r="B136" s="5">
        <v>56.0</v>
      </c>
      <c r="C136" s="1">
        <v>1.0142907324292678</v>
      </c>
      <c r="D136" s="1">
        <v>0.9821687037405349</v>
      </c>
      <c r="E136" s="1">
        <v>0.9821687037405348</v>
      </c>
      <c r="F136" s="1">
        <v>0.9821687037405348</v>
      </c>
      <c r="G136" s="1">
        <v>0.9821687037405348</v>
      </c>
      <c r="H136" s="1">
        <v>0.9821687037405349</v>
      </c>
      <c r="I136" s="1">
        <v>0.9821687037405348</v>
      </c>
      <c r="J136" s="1">
        <v>0.9821687037405348</v>
      </c>
      <c r="K136" s="1">
        <v>0.9821687037405348</v>
      </c>
      <c r="L136" s="1">
        <v>0.9821687037405348</v>
      </c>
      <c r="M136" s="1">
        <v>0.9821687037405348</v>
      </c>
      <c r="N136" s="1">
        <v>0.9821687037405348</v>
      </c>
      <c r="O136" s="1">
        <v>1.0142907324292676</v>
      </c>
      <c r="P136" s="1">
        <v>0.9821687037405348</v>
      </c>
      <c r="Q136" s="1">
        <v>0.9821687037405348</v>
      </c>
      <c r="R136" s="1">
        <v>0.9821687037405348</v>
      </c>
      <c r="S136" s="1">
        <v>0.9821687037405348</v>
      </c>
      <c r="T136" s="1">
        <v>1.0142907324292676</v>
      </c>
      <c r="U136" s="1">
        <v>0.9821687037405348</v>
      </c>
      <c r="V136" s="1"/>
      <c r="W136" s="1"/>
      <c r="X136" s="1"/>
      <c r="Y136" s="1"/>
      <c r="Z136" s="1"/>
    </row>
    <row r="137" ht="14.25" customHeight="1">
      <c r="A137" s="1"/>
      <c r="B137" s="5">
        <v>57.0</v>
      </c>
      <c r="C137" s="1">
        <v>1.0128536755246278</v>
      </c>
      <c r="D137" s="1">
        <v>0.9842904515200123</v>
      </c>
      <c r="E137" s="1">
        <v>0.9842904515200123</v>
      </c>
      <c r="F137" s="1">
        <v>0.9842904515200123</v>
      </c>
      <c r="G137" s="1">
        <v>0.9842904515200122</v>
      </c>
      <c r="H137" s="1">
        <v>0.9842904515200122</v>
      </c>
      <c r="I137" s="1">
        <v>0.9842904515200122</v>
      </c>
      <c r="J137" s="1">
        <v>0.9842904515200122</v>
      </c>
      <c r="K137" s="1">
        <v>0.9842904515200122</v>
      </c>
      <c r="L137" s="1">
        <v>0.9842904515200122</v>
      </c>
      <c r="M137" s="1">
        <v>0.9842904515200123</v>
      </c>
      <c r="N137" s="1">
        <v>0.9842904515200123</v>
      </c>
      <c r="O137" s="1">
        <v>1.0128536755246278</v>
      </c>
      <c r="P137" s="1">
        <v>0.9842904515200123</v>
      </c>
      <c r="Q137" s="1">
        <v>0.9842904515200122</v>
      </c>
      <c r="R137" s="1">
        <v>0.9842904515200122</v>
      </c>
      <c r="S137" s="1">
        <v>0.9842904515200122</v>
      </c>
      <c r="T137" s="1">
        <v>1.012853675524628</v>
      </c>
      <c r="U137" s="1">
        <v>0.9842904515200122</v>
      </c>
      <c r="V137" s="1"/>
      <c r="W137" s="1"/>
      <c r="X137" s="1"/>
      <c r="Y137" s="1"/>
      <c r="Z137" s="1"/>
    </row>
    <row r="138" ht="14.25" customHeight="1">
      <c r="A138" s="1"/>
      <c r="B138" s="5">
        <v>58.0</v>
      </c>
      <c r="C138" s="1">
        <v>1.0113785006177547</v>
      </c>
      <c r="D138" s="1">
        <v>0.9863776213973835</v>
      </c>
      <c r="E138" s="1">
        <v>0.9863776213973835</v>
      </c>
      <c r="F138" s="1">
        <v>0.9863776213973835</v>
      </c>
      <c r="G138" s="1">
        <v>0.9863776213973834</v>
      </c>
      <c r="H138" s="1">
        <v>0.9863776213973834</v>
      </c>
      <c r="I138" s="1">
        <v>0.9863776213973834</v>
      </c>
      <c r="J138" s="1">
        <v>0.9863776213973834</v>
      </c>
      <c r="K138" s="1">
        <v>0.9863776213973834</v>
      </c>
      <c r="L138" s="1">
        <v>0.9863776213973834</v>
      </c>
      <c r="M138" s="1">
        <v>0.9863776213973835</v>
      </c>
      <c r="N138" s="1">
        <v>0.9863776213973835</v>
      </c>
      <c r="O138" s="1">
        <v>1.0113785006177547</v>
      </c>
      <c r="P138" s="1">
        <v>0.9863776213973835</v>
      </c>
      <c r="Q138" s="1">
        <v>0.9863776213973834</v>
      </c>
      <c r="R138" s="1">
        <v>0.9863776213973834</v>
      </c>
      <c r="S138" s="1">
        <v>0.9863776213973834</v>
      </c>
      <c r="T138" s="1">
        <v>1.011378500617755</v>
      </c>
      <c r="U138" s="1">
        <v>0.9863776213973834</v>
      </c>
      <c r="V138" s="1"/>
      <c r="W138" s="1"/>
      <c r="X138" s="1"/>
      <c r="Y138" s="1"/>
      <c r="Z138" s="1"/>
    </row>
    <row r="139" ht="14.25" customHeight="1">
      <c r="A139" s="1"/>
      <c r="B139" s="5">
        <v>59.0</v>
      </c>
      <c r="C139" s="1">
        <v>1.009865380271453</v>
      </c>
      <c r="D139" s="1">
        <v>0.9884299741508821</v>
      </c>
      <c r="E139" s="1">
        <v>0.9884299741508821</v>
      </c>
      <c r="F139" s="1">
        <v>0.9884299741508821</v>
      </c>
      <c r="G139" s="1">
        <v>0.988429974150882</v>
      </c>
      <c r="H139" s="1">
        <v>0.988429974150882</v>
      </c>
      <c r="I139" s="1">
        <v>0.988429974150882</v>
      </c>
      <c r="J139" s="1">
        <v>0.988429974150882</v>
      </c>
      <c r="K139" s="1">
        <v>0.988429974150882</v>
      </c>
      <c r="L139" s="1">
        <v>0.988429974150882</v>
      </c>
      <c r="M139" s="1">
        <v>0.9884299741508821</v>
      </c>
      <c r="N139" s="1">
        <v>0.9884299741508821</v>
      </c>
      <c r="O139" s="1">
        <v>1.009865380271453</v>
      </c>
      <c r="P139" s="1">
        <v>0.9884299741508821</v>
      </c>
      <c r="Q139" s="1">
        <v>0.988429974150882</v>
      </c>
      <c r="R139" s="1">
        <v>0.988429974150882</v>
      </c>
      <c r="S139" s="1">
        <v>0.988429974150882</v>
      </c>
      <c r="T139" s="1">
        <v>1.0098653802714532</v>
      </c>
      <c r="U139" s="1">
        <v>0.988429974150882</v>
      </c>
      <c r="V139" s="1"/>
      <c r="W139" s="1"/>
      <c r="X139" s="1"/>
      <c r="Y139" s="1"/>
      <c r="Z139" s="1"/>
    </row>
    <row r="140" ht="14.25" customHeight="1">
      <c r="A140" s="1"/>
      <c r="B140" s="5">
        <v>60.0</v>
      </c>
      <c r="C140" s="1">
        <v>1.0083144913098108</v>
      </c>
      <c r="D140" s="1">
        <v>0.9904472742073737</v>
      </c>
      <c r="E140" s="1">
        <v>0.9904472742073737</v>
      </c>
      <c r="F140" s="1">
        <v>0.9904472742073737</v>
      </c>
      <c r="G140" s="1">
        <v>0.9904472742073736</v>
      </c>
      <c r="H140" s="1">
        <v>0.9904472742073737</v>
      </c>
      <c r="I140" s="1">
        <v>0.9904472742073737</v>
      </c>
      <c r="J140" s="1">
        <v>0.9904472742073736</v>
      </c>
      <c r="K140" s="1">
        <v>0.9904472742073736</v>
      </c>
      <c r="L140" s="1">
        <v>0.9904472742073736</v>
      </c>
      <c r="M140" s="1">
        <v>0.9904472742073737</v>
      </c>
      <c r="N140" s="1">
        <v>0.9904472742073737</v>
      </c>
      <c r="O140" s="1">
        <v>1.0083144913098108</v>
      </c>
      <c r="P140" s="1">
        <v>0.9904472742073737</v>
      </c>
      <c r="Q140" s="1">
        <v>0.9904472742073736</v>
      </c>
      <c r="R140" s="1">
        <v>0.9904472742073736</v>
      </c>
      <c r="S140" s="1">
        <v>0.9904472742073736</v>
      </c>
      <c r="T140" s="1">
        <v>1.0083144913098108</v>
      </c>
      <c r="U140" s="1">
        <v>0.9904472742073736</v>
      </c>
      <c r="V140" s="1"/>
      <c r="W140" s="1"/>
      <c r="X140" s="1"/>
      <c r="Y140" s="1"/>
      <c r="Z140" s="1"/>
    </row>
    <row r="141" ht="14.25" customHeight="1">
      <c r="A141" s="1"/>
      <c r="B141" s="5">
        <v>61.0</v>
      </c>
      <c r="C141" s="1">
        <v>1.0067260147837647</v>
      </c>
      <c r="D141" s="1">
        <v>0.992429289687396</v>
      </c>
      <c r="E141" s="1">
        <v>0.9924292896873959</v>
      </c>
      <c r="F141" s="1">
        <v>0.9924292896873959</v>
      </c>
      <c r="G141" s="1">
        <v>0.9924292896873959</v>
      </c>
      <c r="H141" s="1">
        <v>0.9924292896873959</v>
      </c>
      <c r="I141" s="1">
        <v>0.9924292896873959</v>
      </c>
      <c r="J141" s="1">
        <v>0.9924292896873959</v>
      </c>
      <c r="K141" s="1">
        <v>0.9924292896873959</v>
      </c>
      <c r="L141" s="1">
        <v>0.9924292896873959</v>
      </c>
      <c r="M141" s="1">
        <v>0.9924292896873959</v>
      </c>
      <c r="N141" s="1">
        <v>0.9924292896873959</v>
      </c>
      <c r="O141" s="1">
        <v>1.0067260147837647</v>
      </c>
      <c r="P141" s="1">
        <v>0.9924292896873959</v>
      </c>
      <c r="Q141" s="1">
        <v>0.9924292896873959</v>
      </c>
      <c r="R141" s="1">
        <v>0.9924292896873959</v>
      </c>
      <c r="S141" s="1">
        <v>0.9924292896873959</v>
      </c>
      <c r="T141" s="1">
        <v>1.0067260147837647</v>
      </c>
      <c r="U141" s="1">
        <v>0.9924292896873959</v>
      </c>
      <c r="V141" s="1"/>
      <c r="W141" s="1"/>
      <c r="X141" s="1"/>
      <c r="Y141" s="1"/>
      <c r="Z141" s="1"/>
    </row>
    <row r="142" ht="14.25" customHeight="1">
      <c r="A142" s="1"/>
      <c r="B142" s="5">
        <v>62.0</v>
      </c>
      <c r="C142" s="1">
        <v>1.0051001359358807</v>
      </c>
      <c r="D142" s="1">
        <v>0.9943757924495567</v>
      </c>
      <c r="E142" s="1">
        <v>0.9943757924495565</v>
      </c>
      <c r="F142" s="1">
        <v>0.9943757924495565</v>
      </c>
      <c r="G142" s="1">
        <v>0.9943757924495565</v>
      </c>
      <c r="H142" s="1">
        <v>0.9943757924495565</v>
      </c>
      <c r="I142" s="1">
        <v>0.9943757924495565</v>
      </c>
      <c r="J142" s="1">
        <v>0.9943757924495565</v>
      </c>
      <c r="K142" s="1">
        <v>0.9943757924495565</v>
      </c>
      <c r="L142" s="1">
        <v>0.9943757924495565</v>
      </c>
      <c r="M142" s="1">
        <v>0.9943757924495565</v>
      </c>
      <c r="N142" s="1">
        <v>0.9943757924495565</v>
      </c>
      <c r="O142" s="1">
        <v>1.0051001359358807</v>
      </c>
      <c r="P142" s="1">
        <v>0.9943757924495565</v>
      </c>
      <c r="Q142" s="1">
        <v>0.9943757924495565</v>
      </c>
      <c r="R142" s="1">
        <v>0.9943757924495565</v>
      </c>
      <c r="S142" s="1">
        <v>0.9943757924495565</v>
      </c>
      <c r="T142" s="1">
        <v>1.0051001359358809</v>
      </c>
      <c r="U142" s="1">
        <v>0.9943757924495565</v>
      </c>
      <c r="V142" s="1"/>
      <c r="W142" s="1"/>
      <c r="X142" s="1"/>
      <c r="Y142" s="1"/>
      <c r="Z142" s="1"/>
    </row>
    <row r="143" ht="14.25" customHeight="1">
      <c r="A143" s="1"/>
      <c r="B143" s="5">
        <v>63.0</v>
      </c>
      <c r="C143" s="1">
        <v>1.0034370441643568</v>
      </c>
      <c r="D143" s="1">
        <v>0.9962865581342798</v>
      </c>
      <c r="E143" s="1">
        <v>0.9962865581342798</v>
      </c>
      <c r="F143" s="1">
        <v>0.9962865581342797</v>
      </c>
      <c r="G143" s="1">
        <v>0.9962865581342797</v>
      </c>
      <c r="H143" s="1">
        <v>0.9962865581342798</v>
      </c>
      <c r="I143" s="1">
        <v>0.9962865581342798</v>
      </c>
      <c r="J143" s="1">
        <v>0.9962865581342797</v>
      </c>
      <c r="K143" s="1">
        <v>0.9962865581342797</v>
      </c>
      <c r="L143" s="1">
        <v>0.9962865581342797</v>
      </c>
      <c r="M143" s="1">
        <v>0.9962865581342798</v>
      </c>
      <c r="N143" s="1">
        <v>0.9962865581342798</v>
      </c>
      <c r="O143" s="1">
        <v>1.0034370441643568</v>
      </c>
      <c r="P143" s="1">
        <v>0.9962865581342798</v>
      </c>
      <c r="Q143" s="1">
        <v>0.9962865581342797</v>
      </c>
      <c r="R143" s="1">
        <v>0.9962865581342797</v>
      </c>
      <c r="S143" s="1">
        <v>0.9962865581342797</v>
      </c>
      <c r="T143" s="1">
        <v>1.0034370441643568</v>
      </c>
      <c r="U143" s="1">
        <v>0.9962865581342797</v>
      </c>
      <c r="V143" s="1"/>
      <c r="W143" s="1"/>
      <c r="X143" s="1"/>
      <c r="Y143" s="1"/>
      <c r="Z143" s="1"/>
    </row>
    <row r="144" ht="14.25" customHeight="1">
      <c r="A144" s="1"/>
      <c r="B144" s="5">
        <v>64.0</v>
      </c>
      <c r="C144" s="1">
        <v>1.0017369329862587</v>
      </c>
      <c r="D144" s="1">
        <v>0.9981613662068868</v>
      </c>
      <c r="E144" s="1">
        <v>0.9981613662068868</v>
      </c>
      <c r="F144" s="1">
        <v>0.9981613662068867</v>
      </c>
      <c r="G144" s="1">
        <v>0.9981613662068867</v>
      </c>
      <c r="H144" s="1">
        <v>0.9981613662068867</v>
      </c>
      <c r="I144" s="1">
        <v>0.9981613662068867</v>
      </c>
      <c r="J144" s="1">
        <v>0.9981613662068867</v>
      </c>
      <c r="K144" s="1">
        <v>0.9981613662068867</v>
      </c>
      <c r="L144" s="1">
        <v>0.9981613662068867</v>
      </c>
      <c r="M144" s="1">
        <v>0.9981613662068868</v>
      </c>
      <c r="N144" s="1">
        <v>0.9981613662068868</v>
      </c>
      <c r="O144" s="1">
        <v>1.0017369329862584</v>
      </c>
      <c r="P144" s="1">
        <v>0.9981613662068868</v>
      </c>
      <c r="Q144" s="1">
        <v>0.9981613662068867</v>
      </c>
      <c r="R144" s="1">
        <v>0.9981613662068867</v>
      </c>
      <c r="S144" s="1">
        <v>0.9981613662068867</v>
      </c>
      <c r="T144" s="1">
        <v>1.0017369329862587</v>
      </c>
      <c r="U144" s="1">
        <v>0.9981613662068867</v>
      </c>
      <c r="V144" s="1"/>
      <c r="W144" s="1"/>
      <c r="X144" s="1"/>
      <c r="Y144" s="1"/>
      <c r="Z144" s="1"/>
    </row>
    <row r="145" ht="14.25" customHeight="1">
      <c r="A145" s="1"/>
      <c r="B145" s="5">
        <v>65.0</v>
      </c>
      <c r="C145" s="1">
        <v>1.0</v>
      </c>
      <c r="D145" s="1">
        <v>1.0</v>
      </c>
      <c r="E145" s="1">
        <v>1.0</v>
      </c>
      <c r="F145" s="1">
        <v>1.0</v>
      </c>
      <c r="G145" s="1">
        <v>1.0</v>
      </c>
      <c r="H145" s="1">
        <v>1.0</v>
      </c>
      <c r="I145" s="1">
        <v>1.0</v>
      </c>
      <c r="J145" s="1">
        <v>1.0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P145" s="1">
        <v>1.0</v>
      </c>
      <c r="Q145" s="1">
        <v>1.0</v>
      </c>
      <c r="R145" s="1">
        <v>1.0</v>
      </c>
      <c r="S145" s="1">
        <v>1.0</v>
      </c>
      <c r="T145" s="1">
        <v>1.0</v>
      </c>
      <c r="U145" s="1">
        <v>1.0</v>
      </c>
      <c r="V145" s="1"/>
      <c r="W145" s="1"/>
      <c r="X145" s="1"/>
      <c r="Y145" s="1"/>
      <c r="Z145" s="1"/>
    </row>
    <row r="146" ht="14.25" customHeight="1">
      <c r="A146" s="1"/>
      <c r="B146" s="5">
        <v>66.0</v>
      </c>
      <c r="C146" s="1">
        <v>0.9982264468470754</v>
      </c>
      <c r="D146" s="1">
        <v>1.0018022467552608</v>
      </c>
      <c r="E146" s="1">
        <v>1.0018022467552608</v>
      </c>
      <c r="F146" s="1">
        <v>1.0018022467552608</v>
      </c>
      <c r="G146" s="1">
        <v>1.0018022467552608</v>
      </c>
      <c r="H146" s="1">
        <v>1.0018022467552608</v>
      </c>
      <c r="I146" s="1">
        <v>1.0018022467552608</v>
      </c>
      <c r="J146" s="1">
        <v>1.0018022467552608</v>
      </c>
      <c r="K146" s="1">
        <v>1.0018022467552608</v>
      </c>
      <c r="L146" s="1">
        <v>1.0018022467552608</v>
      </c>
      <c r="M146" s="1">
        <v>1.0018022467552608</v>
      </c>
      <c r="N146" s="1">
        <v>1.0018022467552608</v>
      </c>
      <c r="O146" s="1">
        <v>0.9982264468470754</v>
      </c>
      <c r="P146" s="1">
        <v>1.0018022467552608</v>
      </c>
      <c r="Q146" s="1">
        <v>1.0018022467552608</v>
      </c>
      <c r="R146" s="1">
        <v>1.0018022467552608</v>
      </c>
      <c r="S146" s="1">
        <v>1.0018022467552608</v>
      </c>
      <c r="T146" s="1">
        <v>0.9982264468470754</v>
      </c>
      <c r="U146" s="1">
        <v>1.0018022467552608</v>
      </c>
      <c r="V146" s="1"/>
      <c r="W146" s="1"/>
      <c r="X146" s="1"/>
      <c r="Y146" s="1"/>
      <c r="Z146" s="1"/>
    </row>
    <row r="147" ht="14.25" customHeight="1">
      <c r="A147" s="1"/>
      <c r="B147" s="5">
        <v>67.0</v>
      </c>
      <c r="C147" s="1">
        <v>0.996416479173056</v>
      </c>
      <c r="D147" s="1">
        <v>1.0035678976643463</v>
      </c>
      <c r="E147" s="1">
        <v>1.003567897664346</v>
      </c>
      <c r="F147" s="1">
        <v>1.003567897664346</v>
      </c>
      <c r="G147" s="1">
        <v>1.003567897664346</v>
      </c>
      <c r="H147" s="1">
        <v>1.003567897664346</v>
      </c>
      <c r="I147" s="1">
        <v>1.003567897664346</v>
      </c>
      <c r="J147" s="1">
        <v>1.003567897664346</v>
      </c>
      <c r="K147" s="1">
        <v>1.003567897664346</v>
      </c>
      <c r="L147" s="1">
        <v>1.003567897664346</v>
      </c>
      <c r="M147" s="1">
        <v>1.003567897664346</v>
      </c>
      <c r="N147" s="1">
        <v>1.003567897664346</v>
      </c>
      <c r="O147" s="1">
        <v>0.996416479173056</v>
      </c>
      <c r="P147" s="1">
        <v>1.003567897664346</v>
      </c>
      <c r="Q147" s="1">
        <v>1.003567897664346</v>
      </c>
      <c r="R147" s="1">
        <v>1.003567897664346</v>
      </c>
      <c r="S147" s="1">
        <v>1.003567897664346</v>
      </c>
      <c r="T147" s="1">
        <v>0.9964164791730561</v>
      </c>
      <c r="U147" s="1">
        <v>1.003567897664346</v>
      </c>
      <c r="V147" s="1"/>
      <c r="W147" s="1"/>
      <c r="X147" s="1"/>
      <c r="Y147" s="1"/>
      <c r="Z147" s="1"/>
    </row>
    <row r="148" ht="14.25" customHeight="1">
      <c r="A148" s="1"/>
      <c r="B148" s="5">
        <v>68.0</v>
      </c>
      <c r="C148" s="1">
        <v>0.994570306587861</v>
      </c>
      <c r="D148" s="1">
        <v>1.0052967479092774</v>
      </c>
      <c r="E148" s="1">
        <v>1.0052967479092774</v>
      </c>
      <c r="F148" s="1">
        <v>1.0052967479092774</v>
      </c>
      <c r="G148" s="1">
        <v>1.0052967479092774</v>
      </c>
      <c r="H148" s="1">
        <v>1.0052967479092774</v>
      </c>
      <c r="I148" s="1">
        <v>1.0052967479092774</v>
      </c>
      <c r="J148" s="1">
        <v>1.0052967479092774</v>
      </c>
      <c r="K148" s="1">
        <v>1.0052967479092774</v>
      </c>
      <c r="L148" s="1">
        <v>1.0052967479092774</v>
      </c>
      <c r="M148" s="1">
        <v>1.0052967479092774</v>
      </c>
      <c r="N148" s="1">
        <v>1.0052967479092774</v>
      </c>
      <c r="O148" s="1">
        <v>0.994570306587861</v>
      </c>
      <c r="P148" s="1">
        <v>1.0052967479092774</v>
      </c>
      <c r="Q148" s="1">
        <v>1.0052967479092774</v>
      </c>
      <c r="R148" s="1">
        <v>1.0052967479092774</v>
      </c>
      <c r="S148" s="1">
        <v>1.0052967479092774</v>
      </c>
      <c r="T148" s="1">
        <v>0.994570306587861</v>
      </c>
      <c r="U148" s="1">
        <v>1.0052967479092774</v>
      </c>
      <c r="V148" s="1"/>
      <c r="W148" s="1"/>
      <c r="X148" s="1"/>
      <c r="Y148" s="1"/>
      <c r="Z148" s="1"/>
    </row>
    <row r="149" ht="14.25" customHeight="1">
      <c r="A149" s="1"/>
      <c r="B149" s="5">
        <v>69.0</v>
      </c>
      <c r="C149" s="1">
        <v>0.9926881426253137</v>
      </c>
      <c r="D149" s="1">
        <v>1.006988596702006</v>
      </c>
      <c r="E149" s="1">
        <v>1.006988596702006</v>
      </c>
      <c r="F149" s="1">
        <v>1.006988596702006</v>
      </c>
      <c r="G149" s="1">
        <v>1.006988596702006</v>
      </c>
      <c r="H149" s="1">
        <v>1.006988596702006</v>
      </c>
      <c r="I149" s="1">
        <v>1.006988596702006</v>
      </c>
      <c r="J149" s="1">
        <v>1.006988596702006</v>
      </c>
      <c r="K149" s="1">
        <v>1.006988596702006</v>
      </c>
      <c r="L149" s="1">
        <v>1.006988596702006</v>
      </c>
      <c r="M149" s="1">
        <v>1.006988596702006</v>
      </c>
      <c r="N149" s="1">
        <v>1.006988596702006</v>
      </c>
      <c r="O149" s="1">
        <v>0.9926881426253137</v>
      </c>
      <c r="P149" s="1">
        <v>1.006988596702006</v>
      </c>
      <c r="Q149" s="1">
        <v>1.006988596702006</v>
      </c>
      <c r="R149" s="1">
        <v>1.006988596702006</v>
      </c>
      <c r="S149" s="1">
        <v>1.006988596702006</v>
      </c>
      <c r="T149" s="1">
        <v>0.9926881426253137</v>
      </c>
      <c r="U149" s="1">
        <v>1.006988596702006</v>
      </c>
      <c r="V149" s="1"/>
      <c r="W149" s="1"/>
      <c r="X149" s="1"/>
      <c r="Y149" s="1"/>
      <c r="Z149" s="1"/>
    </row>
    <row r="150" ht="14.25" customHeight="1">
      <c r="A150" s="1"/>
      <c r="B150" s="5">
        <v>70.0</v>
      </c>
      <c r="C150" s="1">
        <v>0.9907702047019926</v>
      </c>
      <c r="D150" s="1">
        <v>1.00864324732327</v>
      </c>
      <c r="E150" s="1">
        <v>1.00864324732327</v>
      </c>
      <c r="F150" s="1">
        <v>1.00864324732327</v>
      </c>
      <c r="G150" s="1">
        <v>1.00864324732327</v>
      </c>
      <c r="H150" s="1">
        <v>1.00864324732327</v>
      </c>
      <c r="I150" s="1">
        <v>1.00864324732327</v>
      </c>
      <c r="J150" s="1">
        <v>1.00864324732327</v>
      </c>
      <c r="K150" s="1">
        <v>1.00864324732327</v>
      </c>
      <c r="L150" s="1">
        <v>1.00864324732327</v>
      </c>
      <c r="M150" s="1">
        <v>1.00864324732327</v>
      </c>
      <c r="N150" s="1">
        <v>1.00864324732327</v>
      </c>
      <c r="O150" s="1">
        <v>0.9907702047019926</v>
      </c>
      <c r="P150" s="1">
        <v>1.00864324732327</v>
      </c>
      <c r="Q150" s="1">
        <v>1.00864324732327</v>
      </c>
      <c r="R150" s="1">
        <v>1.00864324732327</v>
      </c>
      <c r="S150" s="1">
        <v>1.00864324732327</v>
      </c>
      <c r="T150" s="1">
        <v>0.9907702047019926</v>
      </c>
      <c r="U150" s="1">
        <v>1.00864324732327</v>
      </c>
      <c r="V150" s="1"/>
      <c r="W150" s="1"/>
      <c r="X150" s="1"/>
      <c r="Y150" s="1"/>
      <c r="Z150" s="1"/>
    </row>
    <row r="151" ht="14.25" customHeight="1">
      <c r="A151" s="1"/>
      <c r="B151" s="5">
        <v>71.0</v>
      </c>
      <c r="C151" s="1">
        <v>0.9888167140753912</v>
      </c>
      <c r="D151" s="1">
        <v>1.010260507160706</v>
      </c>
      <c r="E151" s="1">
        <v>1.010260507160706</v>
      </c>
      <c r="F151" s="1">
        <v>1.0102605071607058</v>
      </c>
      <c r="G151" s="1">
        <v>1.0102605071607058</v>
      </c>
      <c r="H151" s="1">
        <v>1.010260507160706</v>
      </c>
      <c r="I151" s="1">
        <v>1.010260507160706</v>
      </c>
      <c r="J151" s="1">
        <v>1.0102605071607058</v>
      </c>
      <c r="K151" s="1">
        <v>1.0102605071607058</v>
      </c>
      <c r="L151" s="1">
        <v>1.0102605071607058</v>
      </c>
      <c r="M151" s="1">
        <v>1.010260507160706</v>
      </c>
      <c r="N151" s="1">
        <v>1.0102605071607058</v>
      </c>
      <c r="O151" s="1">
        <v>0.9888167140753911</v>
      </c>
      <c r="P151" s="1">
        <v>1.010260507160706</v>
      </c>
      <c r="Q151" s="1">
        <v>1.0102605071607058</v>
      </c>
      <c r="R151" s="1">
        <v>1.0102605071607058</v>
      </c>
      <c r="S151" s="1">
        <v>1.0102605071607058</v>
      </c>
      <c r="T151" s="1">
        <v>0.9888167140753912</v>
      </c>
      <c r="U151" s="1">
        <v>1.0102605071607058</v>
      </c>
      <c r="V151" s="1"/>
      <c r="W151" s="1"/>
      <c r="X151" s="1"/>
      <c r="Y151" s="1"/>
      <c r="Z151" s="1"/>
    </row>
    <row r="152" ht="14.25" customHeight="1">
      <c r="A152" s="1"/>
      <c r="B152" s="5">
        <v>72.0</v>
      </c>
      <c r="C152" s="1">
        <v>0.986827895801394</v>
      </c>
      <c r="D152" s="1">
        <v>1.0118401877462093</v>
      </c>
      <c r="E152" s="1">
        <v>1.0118401877462093</v>
      </c>
      <c r="F152" s="1">
        <v>1.0118401877462093</v>
      </c>
      <c r="G152" s="1">
        <v>1.0118401877462093</v>
      </c>
      <c r="H152" s="1">
        <v>1.0118401877462093</v>
      </c>
      <c r="I152" s="1">
        <v>1.0118401877462093</v>
      </c>
      <c r="J152" s="1">
        <v>1.0118401877462093</v>
      </c>
      <c r="K152" s="1">
        <v>1.0118401877462093</v>
      </c>
      <c r="L152" s="1">
        <v>1.0118401877462093</v>
      </c>
      <c r="M152" s="1">
        <v>1.0118401877462093</v>
      </c>
      <c r="N152" s="1">
        <v>1.0118401877462093</v>
      </c>
      <c r="O152" s="1">
        <v>0.986827895801394</v>
      </c>
      <c r="P152" s="1">
        <v>1.0118401877462093</v>
      </c>
      <c r="Q152" s="1">
        <v>1.0118401877462093</v>
      </c>
      <c r="R152" s="1">
        <v>1.0118401877462093</v>
      </c>
      <c r="S152" s="1">
        <v>1.0118401877462093</v>
      </c>
      <c r="T152" s="1">
        <v>0.986827895801394</v>
      </c>
      <c r="U152" s="1">
        <v>1.0118401877462093</v>
      </c>
      <c r="V152" s="1"/>
      <c r="W152" s="1"/>
      <c r="X152" s="1"/>
      <c r="Y152" s="1"/>
      <c r="Z152" s="1"/>
    </row>
    <row r="153" ht="14.25" customHeight="1">
      <c r="A153" s="1"/>
      <c r="B153" s="5">
        <v>73.0</v>
      </c>
      <c r="C153" s="1">
        <v>0.9848039786910846</v>
      </c>
      <c r="D153" s="1">
        <v>1.0133821047925329</v>
      </c>
      <c r="E153" s="1">
        <v>1.0133821047925327</v>
      </c>
      <c r="F153" s="1">
        <v>1.0133821047925327</v>
      </c>
      <c r="G153" s="1">
        <v>1.0133821047925327</v>
      </c>
      <c r="H153" s="1">
        <v>1.0133821047925327</v>
      </c>
      <c r="I153" s="1">
        <v>1.0133821047925327</v>
      </c>
      <c r="J153" s="1">
        <v>1.0133821047925327</v>
      </c>
      <c r="K153" s="1">
        <v>1.0133821047925324</v>
      </c>
      <c r="L153" s="1">
        <v>1.0133821047925327</v>
      </c>
      <c r="M153" s="1">
        <v>1.0133821047925327</v>
      </c>
      <c r="N153" s="1">
        <v>1.0133821047925327</v>
      </c>
      <c r="O153" s="1">
        <v>0.9848039786910846</v>
      </c>
      <c r="P153" s="1">
        <v>1.0133821047925327</v>
      </c>
      <c r="Q153" s="1">
        <v>1.0133821047925327</v>
      </c>
      <c r="R153" s="1">
        <v>1.0133821047925327</v>
      </c>
      <c r="S153" s="1">
        <v>1.0133821047925327</v>
      </c>
      <c r="T153" s="1">
        <v>0.9848039786910846</v>
      </c>
      <c r="U153" s="1">
        <v>1.0133821047925327</v>
      </c>
      <c r="V153" s="1"/>
      <c r="W153" s="1"/>
      <c r="X153" s="1"/>
      <c r="Y153" s="1"/>
      <c r="Z153" s="1"/>
    </row>
    <row r="154" ht="14.25" customHeight="1">
      <c r="A154" s="1"/>
      <c r="B154" s="5">
        <v>74.0</v>
      </c>
      <c r="C154" s="1">
        <v>0.9827451952668935</v>
      </c>
      <c r="D154" s="1">
        <v>1.0148860782291111</v>
      </c>
      <c r="E154" s="1">
        <v>1.0148860782291111</v>
      </c>
      <c r="F154" s="1">
        <v>1.0148860782291111</v>
      </c>
      <c r="G154" s="1">
        <v>1.0148860782291111</v>
      </c>
      <c r="H154" s="1">
        <v>1.0148860782291111</v>
      </c>
      <c r="I154" s="1">
        <v>1.0148860782291111</v>
      </c>
      <c r="J154" s="1">
        <v>1.0148860782291111</v>
      </c>
      <c r="K154" s="1">
        <v>1.014886078229111</v>
      </c>
      <c r="L154" s="1">
        <v>1.0148860782291111</v>
      </c>
      <c r="M154" s="1">
        <v>1.0148860782291111</v>
      </c>
      <c r="N154" s="1">
        <v>1.0148860782291111</v>
      </c>
      <c r="O154" s="1">
        <v>0.9827451952668935</v>
      </c>
      <c r="P154" s="1">
        <v>1.0148860782291111</v>
      </c>
      <c r="Q154" s="1">
        <v>1.0148860782291111</v>
      </c>
      <c r="R154" s="1">
        <v>1.0148860782291111</v>
      </c>
      <c r="S154" s="1">
        <v>1.0148860782291111</v>
      </c>
      <c r="T154" s="1">
        <v>0.9827451952668935</v>
      </c>
      <c r="U154" s="1">
        <v>1.0148860782291111</v>
      </c>
      <c r="V154" s="1"/>
      <c r="W154" s="1"/>
      <c r="X154" s="1"/>
      <c r="Y154" s="1"/>
      <c r="Z154" s="1"/>
    </row>
    <row r="155" ht="14.25" customHeight="1">
      <c r="A155" s="1"/>
      <c r="B155" s="5">
        <v>75.0</v>
      </c>
      <c r="C155" s="1">
        <v>0.9806517817180994</v>
      </c>
      <c r="D155" s="1">
        <v>1.0163519322371046</v>
      </c>
      <c r="E155" s="1">
        <v>1.0163519322371046</v>
      </c>
      <c r="F155" s="1">
        <v>1.0163519322371046</v>
      </c>
      <c r="G155" s="1">
        <v>1.0163519322371046</v>
      </c>
      <c r="H155" s="1">
        <v>1.0163519322371046</v>
      </c>
      <c r="I155" s="1">
        <v>1.0163519322371046</v>
      </c>
      <c r="J155" s="1">
        <v>1.0163519322371046</v>
      </c>
      <c r="K155" s="1">
        <v>1.0163519322371046</v>
      </c>
      <c r="L155" s="1">
        <v>1.0163519322371046</v>
      </c>
      <c r="M155" s="1">
        <v>1.0163519322371046</v>
      </c>
      <c r="N155" s="1">
        <v>1.0163519322371046</v>
      </c>
      <c r="O155" s="1">
        <v>0.9806517817180994</v>
      </c>
      <c r="P155" s="1">
        <v>1.0163519322371046</v>
      </c>
      <c r="Q155" s="1">
        <v>1.0163519322371046</v>
      </c>
      <c r="R155" s="1">
        <v>1.0163519322371046</v>
      </c>
      <c r="S155" s="1">
        <v>1.0163519322371046</v>
      </c>
      <c r="T155" s="1">
        <v>0.9806517817180994</v>
      </c>
      <c r="U155" s="1">
        <v>1.0163519322371046</v>
      </c>
      <c r="V155" s="1"/>
      <c r="W155" s="1"/>
      <c r="X155" s="1"/>
      <c r="Y155" s="1"/>
      <c r="Z155" s="1"/>
    </row>
    <row r="156" ht="14.25" customHeight="1">
      <c r="A156" s="1"/>
      <c r="B156" s="5">
        <v>76.0</v>
      </c>
      <c r="C156" s="1">
        <v>0.9785239778556958</v>
      </c>
      <c r="D156" s="1">
        <v>1.017779495283649</v>
      </c>
      <c r="E156" s="1">
        <v>1.017779495283649</v>
      </c>
      <c r="F156" s="1">
        <v>1.017779495283649</v>
      </c>
      <c r="G156" s="1">
        <v>1.017779495283649</v>
      </c>
      <c r="H156" s="1">
        <v>1.017779495283649</v>
      </c>
      <c r="I156" s="1">
        <v>1.017779495283649</v>
      </c>
      <c r="J156" s="1">
        <v>1.017779495283649</v>
      </c>
      <c r="K156" s="1">
        <v>1.017779495283649</v>
      </c>
      <c r="L156" s="1">
        <v>1.017779495283649</v>
      </c>
      <c r="M156" s="1">
        <v>1.017779495283649</v>
      </c>
      <c r="N156" s="1">
        <v>1.017779495283649</v>
      </c>
      <c r="O156" s="1">
        <v>0.9785239778556958</v>
      </c>
      <c r="P156" s="1">
        <v>1.017779495283649</v>
      </c>
      <c r="Q156" s="1">
        <v>1.017779495283649</v>
      </c>
      <c r="R156" s="1">
        <v>1.017779495283649</v>
      </c>
      <c r="S156" s="1">
        <v>1.017779495283649</v>
      </c>
      <c r="T156" s="1">
        <v>0.9785239778556958</v>
      </c>
      <c r="U156" s="1">
        <v>1.017779495283649</v>
      </c>
      <c r="V156" s="1"/>
      <c r="W156" s="1"/>
      <c r="X156" s="1"/>
      <c r="Y156" s="1"/>
      <c r="Z156" s="1"/>
    </row>
    <row r="157" ht="14.25" customHeight="1">
      <c r="A157" s="1"/>
      <c r="B157" s="5">
        <v>77.0</v>
      </c>
      <c r="C157" s="1">
        <v>0.9763620270666343</v>
      </c>
      <c r="D157" s="1">
        <v>1.019168600155306</v>
      </c>
      <c r="E157" s="1">
        <v>1.0191686001553057</v>
      </c>
      <c r="F157" s="1">
        <v>1.0191686001553057</v>
      </c>
      <c r="G157" s="1">
        <v>1.0191686001553057</v>
      </c>
      <c r="H157" s="1">
        <v>1.0191686001553057</v>
      </c>
      <c r="I157" s="1">
        <v>1.0191686001553057</v>
      </c>
      <c r="J157" s="1">
        <v>1.0191686001553057</v>
      </c>
      <c r="K157" s="1">
        <v>1.0191686001553057</v>
      </c>
      <c r="L157" s="1">
        <v>1.0191686001553057</v>
      </c>
      <c r="M157" s="1">
        <v>1.0191686001553057</v>
      </c>
      <c r="N157" s="1">
        <v>1.0191686001553057</v>
      </c>
      <c r="O157" s="1">
        <v>0.9763620270666343</v>
      </c>
      <c r="P157" s="1">
        <v>1.0191686001553057</v>
      </c>
      <c r="Q157" s="1">
        <v>1.0191686001553057</v>
      </c>
      <c r="R157" s="1">
        <v>1.0191686001553057</v>
      </c>
      <c r="S157" s="1">
        <v>1.0191686001553057</v>
      </c>
      <c r="T157" s="1">
        <v>0.9763620270666343</v>
      </c>
      <c r="U157" s="1">
        <v>1.0191686001553057</v>
      </c>
      <c r="V157" s="1"/>
      <c r="W157" s="1"/>
      <c r="X157" s="1"/>
      <c r="Y157" s="1"/>
      <c r="Z157" s="1"/>
    </row>
    <row r="158" ht="14.25" customHeight="1">
      <c r="A158" s="1"/>
      <c r="B158" s="5">
        <v>78.0</v>
      </c>
      <c r="C158" s="1">
        <v>0.9741661762674577</v>
      </c>
      <c r="D158" s="1">
        <v>1.0205190839907015</v>
      </c>
      <c r="E158" s="1">
        <v>1.0205190839907015</v>
      </c>
      <c r="F158" s="1">
        <v>1.0205190839907012</v>
      </c>
      <c r="G158" s="1">
        <v>1.0205190839907012</v>
      </c>
      <c r="H158" s="1">
        <v>1.0205190839907012</v>
      </c>
      <c r="I158" s="1">
        <v>1.0205190839907012</v>
      </c>
      <c r="J158" s="1">
        <v>1.0205190839907012</v>
      </c>
      <c r="K158" s="1">
        <v>1.0205190839907012</v>
      </c>
      <c r="L158" s="1">
        <v>1.0205190839907012</v>
      </c>
      <c r="M158" s="1">
        <v>1.0205190839907015</v>
      </c>
      <c r="N158" s="1">
        <v>1.0205190839907012</v>
      </c>
      <c r="O158" s="1">
        <v>0.9741661762674577</v>
      </c>
      <c r="P158" s="1">
        <v>1.0205190839907015</v>
      </c>
      <c r="Q158" s="1">
        <v>1.0205190839907012</v>
      </c>
      <c r="R158" s="1">
        <v>1.0205190839907012</v>
      </c>
      <c r="S158" s="1">
        <v>1.0205190839907012</v>
      </c>
      <c r="T158" s="1">
        <v>0.9741661762674577</v>
      </c>
      <c r="U158" s="1">
        <v>1.0205190839907012</v>
      </c>
      <c r="V158" s="1"/>
      <c r="W158" s="1"/>
      <c r="X158" s="1"/>
      <c r="Y158" s="1"/>
      <c r="Z158" s="1"/>
    </row>
    <row r="159" ht="14.25" customHeight="1">
      <c r="A159" s="1"/>
      <c r="B159" s="5">
        <v>79.0</v>
      </c>
      <c r="C159" s="1">
        <v>0.9719366758573346</v>
      </c>
      <c r="D159" s="1">
        <v>1.0218307883123472</v>
      </c>
      <c r="E159" s="1">
        <v>1.021830788312347</v>
      </c>
      <c r="F159" s="1">
        <v>1.021830788312347</v>
      </c>
      <c r="G159" s="1">
        <v>1.021830788312347</v>
      </c>
      <c r="H159" s="1">
        <v>1.021830788312347</v>
      </c>
      <c r="I159" s="1">
        <v>1.021830788312347</v>
      </c>
      <c r="J159" s="1">
        <v>1.021830788312347</v>
      </c>
      <c r="K159" s="1">
        <v>1.021830788312347</v>
      </c>
      <c r="L159" s="1">
        <v>1.021830788312347</v>
      </c>
      <c r="M159" s="1">
        <v>1.021830788312347</v>
      </c>
      <c r="N159" s="1">
        <v>1.021830788312347</v>
      </c>
      <c r="O159" s="1">
        <v>0.9719366758573346</v>
      </c>
      <c r="P159" s="1">
        <v>1.021830788312347</v>
      </c>
      <c r="Q159" s="1">
        <v>1.021830788312347</v>
      </c>
      <c r="R159" s="1">
        <v>1.021830788312347</v>
      </c>
      <c r="S159" s="1">
        <v>1.021830788312347</v>
      </c>
      <c r="T159" s="1">
        <v>0.9719366758573345</v>
      </c>
      <c r="U159" s="1">
        <v>1.021830788312347</v>
      </c>
      <c r="V159" s="1"/>
      <c r="W159" s="1"/>
      <c r="X159" s="1"/>
      <c r="Y159" s="1"/>
      <c r="Z159" s="1"/>
    </row>
    <row r="160" ht="14.25" customHeight="1">
      <c r="A160" s="1"/>
      <c r="B160" s="5">
        <v>80.0</v>
      </c>
      <c r="C160" s="1">
        <v>0.9696737796705073</v>
      </c>
      <c r="D160" s="1">
        <v>1.0231035590576314</v>
      </c>
      <c r="E160" s="1">
        <v>1.0231035590576314</v>
      </c>
      <c r="F160" s="1">
        <v>1.0231035590576312</v>
      </c>
      <c r="G160" s="1">
        <v>1.0231035590576312</v>
      </c>
      <c r="H160" s="1">
        <v>1.0231035590576314</v>
      </c>
      <c r="I160" s="1">
        <v>1.0231035590576314</v>
      </c>
      <c r="J160" s="1">
        <v>1.0231035590576312</v>
      </c>
      <c r="K160" s="1">
        <v>1.0231035590576312</v>
      </c>
      <c r="L160" s="1">
        <v>1.0231035590576312</v>
      </c>
      <c r="M160" s="1">
        <v>1.0231035590576314</v>
      </c>
      <c r="N160" s="1">
        <v>1.0231035590576312</v>
      </c>
      <c r="O160" s="1">
        <v>0.9696737796705073</v>
      </c>
      <c r="P160" s="1">
        <v>1.0231035590576314</v>
      </c>
      <c r="Q160" s="1">
        <v>1.0231035590576312</v>
      </c>
      <c r="R160" s="1">
        <v>1.0231035590576312</v>
      </c>
      <c r="S160" s="1">
        <v>1.0231035590576312</v>
      </c>
      <c r="T160" s="1">
        <v>0.9696737796705073</v>
      </c>
      <c r="U160" s="1">
        <v>1.0231035590576312</v>
      </c>
      <c r="V160" s="1"/>
      <c r="W160" s="1"/>
      <c r="X160" s="1"/>
      <c r="Y160" s="1"/>
      <c r="Z160" s="1"/>
    </row>
    <row r="161" ht="14.25" customHeight="1">
      <c r="A161" s="1"/>
      <c r="B161" s="5">
        <v>81.0</v>
      </c>
      <c r="C161" s="1">
        <v>0.9673777449281685</v>
      </c>
      <c r="D161" s="1">
        <v>1.024337246608975</v>
      </c>
      <c r="E161" s="1">
        <v>1.024337246608975</v>
      </c>
      <c r="F161" s="1">
        <v>1.024337246608975</v>
      </c>
      <c r="G161" s="1">
        <v>1.024337246608975</v>
      </c>
      <c r="H161" s="1">
        <v>1.024337246608975</v>
      </c>
      <c r="I161" s="1">
        <v>1.024337246608975</v>
      </c>
      <c r="J161" s="1">
        <v>1.024337246608975</v>
      </c>
      <c r="K161" s="1">
        <v>1.024337246608975</v>
      </c>
      <c r="L161" s="1">
        <v>1.024337246608975</v>
      </c>
      <c r="M161" s="1">
        <v>1.024337246608975</v>
      </c>
      <c r="N161" s="1">
        <v>1.024337246608975</v>
      </c>
      <c r="O161" s="1">
        <v>0.9673777449281685</v>
      </c>
      <c r="P161" s="1">
        <v>1.024337246608975</v>
      </c>
      <c r="Q161" s="1">
        <v>1.024337246608975</v>
      </c>
      <c r="R161" s="1">
        <v>1.024337246608975</v>
      </c>
      <c r="S161" s="1">
        <v>1.024337246608975</v>
      </c>
      <c r="T161" s="1">
        <v>0.9673777449281683</v>
      </c>
      <c r="U161" s="1">
        <v>1.024337246608975</v>
      </c>
      <c r="V161" s="1"/>
      <c r="W161" s="1"/>
      <c r="X161" s="1"/>
      <c r="Y161" s="1"/>
      <c r="Z161" s="1"/>
    </row>
    <row r="162" ht="14.25" customHeight="1">
      <c r="A162" s="1"/>
      <c r="B162" s="5">
        <v>82.0</v>
      </c>
      <c r="C162" s="1">
        <v>0.965048832189775</v>
      </c>
      <c r="D162" s="1">
        <v>1.0255317058231428</v>
      </c>
      <c r="E162" s="1">
        <v>1.0255317058231428</v>
      </c>
      <c r="F162" s="1">
        <v>1.0255317058231428</v>
      </c>
      <c r="G162" s="1">
        <v>1.0255317058231428</v>
      </c>
      <c r="H162" s="1">
        <v>1.0255317058231428</v>
      </c>
      <c r="I162" s="1">
        <v>1.0255317058231428</v>
      </c>
      <c r="J162" s="1">
        <v>1.0255317058231428</v>
      </c>
      <c r="K162" s="1">
        <v>1.0255317058231426</v>
      </c>
      <c r="L162" s="1">
        <v>1.0255317058231428</v>
      </c>
      <c r="M162" s="1">
        <v>1.0255317058231428</v>
      </c>
      <c r="N162" s="1">
        <v>1.0255317058231428</v>
      </c>
      <c r="O162" s="1">
        <v>0.965048832189775</v>
      </c>
      <c r="P162" s="1">
        <v>1.0255317058231428</v>
      </c>
      <c r="Q162" s="1">
        <v>1.0255317058231428</v>
      </c>
      <c r="R162" s="1">
        <v>1.0255317058231426</v>
      </c>
      <c r="S162" s="1">
        <v>1.0255317058231428</v>
      </c>
      <c r="T162" s="1">
        <v>0.9650488321897749</v>
      </c>
      <c r="U162" s="1">
        <v>1.0255317058231428</v>
      </c>
      <c r="V162" s="1"/>
      <c r="W162" s="1"/>
      <c r="X162" s="1"/>
      <c r="Y162" s="1"/>
      <c r="Z162" s="1"/>
    </row>
    <row r="163" ht="14.25" customHeight="1">
      <c r="A163" s="1"/>
      <c r="B163" s="5">
        <v>83.0</v>
      </c>
      <c r="C163" s="1">
        <v>0.9626873053038162</v>
      </c>
      <c r="D163" s="1">
        <v>1.0266867960597</v>
      </c>
      <c r="E163" s="1">
        <v>1.0266867960597</v>
      </c>
      <c r="F163" s="1">
        <v>1.0266867960597</v>
      </c>
      <c r="G163" s="1">
        <v>1.0266867960597</v>
      </c>
      <c r="H163" s="1">
        <v>1.0266867960597</v>
      </c>
      <c r="I163" s="1">
        <v>1.0266867960597</v>
      </c>
      <c r="J163" s="1">
        <v>1.0266867960597</v>
      </c>
      <c r="K163" s="1">
        <v>1.0266867960596997</v>
      </c>
      <c r="L163" s="1">
        <v>1.0266867960597</v>
      </c>
      <c r="M163" s="1">
        <v>1.0266867960597</v>
      </c>
      <c r="N163" s="1">
        <v>1.0266867960597</v>
      </c>
      <c r="O163" s="1">
        <v>0.9626873053038162</v>
      </c>
      <c r="P163" s="1">
        <v>1.0266867960597</v>
      </c>
      <c r="Q163" s="1">
        <v>1.0266867960597</v>
      </c>
      <c r="R163" s="1">
        <v>1.0266867960596997</v>
      </c>
      <c r="S163" s="1">
        <v>1.0266867960597</v>
      </c>
      <c r="T163" s="1">
        <v>0.9626873053038161</v>
      </c>
      <c r="U163" s="1">
        <v>1.0266867960597</v>
      </c>
      <c r="V163" s="1"/>
      <c r="W163" s="1"/>
      <c r="X163" s="1"/>
      <c r="Y163" s="1"/>
      <c r="Z163" s="1"/>
    </row>
    <row r="164" ht="14.25" customHeight="1">
      <c r="A164" s="1"/>
      <c r="B164" s="5">
        <v>84.0</v>
      </c>
      <c r="C164" s="1">
        <v>0.9602934313580463</v>
      </c>
      <c r="D164" s="1">
        <v>1.0278023812086112</v>
      </c>
      <c r="E164" s="1">
        <v>1.0278023812086112</v>
      </c>
      <c r="F164" s="1">
        <v>1.027802381208611</v>
      </c>
      <c r="G164" s="1">
        <v>1.027802381208611</v>
      </c>
      <c r="H164" s="1">
        <v>1.0278023812086112</v>
      </c>
      <c r="I164" s="1">
        <v>1.0278023812086112</v>
      </c>
      <c r="J164" s="1">
        <v>1.027802381208611</v>
      </c>
      <c r="K164" s="1">
        <v>1.027802381208611</v>
      </c>
      <c r="L164" s="1">
        <v>1.027802381208611</v>
      </c>
      <c r="M164" s="1">
        <v>1.0278023812086112</v>
      </c>
      <c r="N164" s="1">
        <v>1.027802381208611</v>
      </c>
      <c r="O164" s="1">
        <v>0.9602934313580463</v>
      </c>
      <c r="P164" s="1">
        <v>1.0278023812086112</v>
      </c>
      <c r="Q164" s="1">
        <v>1.027802381208611</v>
      </c>
      <c r="R164" s="1">
        <v>1.027802381208611</v>
      </c>
      <c r="S164" s="1">
        <v>1.027802381208611</v>
      </c>
      <c r="T164" s="1">
        <v>0.9602934313580462</v>
      </c>
      <c r="U164" s="1">
        <v>1.027802381208611</v>
      </c>
      <c r="V164" s="1"/>
      <c r="W164" s="1"/>
      <c r="X164" s="1"/>
      <c r="Y164" s="1"/>
      <c r="Z164" s="1"/>
    </row>
    <row r="165" ht="14.25" customHeight="1">
      <c r="A165" s="1"/>
      <c r="B165" s="5">
        <v>85.0</v>
      </c>
      <c r="C165" s="1">
        <v>0.9578674806291965</v>
      </c>
      <c r="D165" s="1">
        <v>1.0288783297169695</v>
      </c>
      <c r="E165" s="1">
        <v>1.0288783297169695</v>
      </c>
      <c r="F165" s="1">
        <v>1.0288783297169692</v>
      </c>
      <c r="G165" s="1">
        <v>1.0288783297169692</v>
      </c>
      <c r="H165" s="1">
        <v>1.0288783297169695</v>
      </c>
      <c r="I165" s="1">
        <v>1.0288783297169695</v>
      </c>
      <c r="J165" s="1">
        <v>1.0288783297169692</v>
      </c>
      <c r="K165" s="1">
        <v>1.0288783297169692</v>
      </c>
      <c r="L165" s="1">
        <v>1.0288783297169692</v>
      </c>
      <c r="M165" s="1">
        <v>1.0288783297169695</v>
      </c>
      <c r="N165" s="1">
        <v>1.0288783297169692</v>
      </c>
      <c r="O165" s="1">
        <v>0.9578674806291964</v>
      </c>
      <c r="P165" s="1">
        <v>1.0288783297169695</v>
      </c>
      <c r="Q165" s="1">
        <v>1.0288783297169692</v>
      </c>
      <c r="R165" s="1">
        <v>1.0288783297169692</v>
      </c>
      <c r="S165" s="1">
        <v>1.0288783297169692</v>
      </c>
      <c r="T165" s="1">
        <v>0.9578674806291964</v>
      </c>
      <c r="U165" s="1">
        <v>1.0288783297169692</v>
      </c>
      <c r="V165" s="1"/>
      <c r="W165" s="1"/>
      <c r="X165" s="1"/>
      <c r="Y165" s="1"/>
      <c r="Z165" s="1"/>
    </row>
    <row r="166" ht="14.25" customHeight="1">
      <c r="A166" s="1"/>
      <c r="B166" s="5">
        <v>86.0</v>
      </c>
      <c r="C166" s="1">
        <v>0.9554097265321772</v>
      </c>
      <c r="D166" s="1">
        <v>1.0299145146148492</v>
      </c>
      <c r="E166" s="1">
        <v>1.0299145146148492</v>
      </c>
      <c r="F166" s="1">
        <v>1.029914514614849</v>
      </c>
      <c r="G166" s="1">
        <v>1.029914514614849</v>
      </c>
      <c r="H166" s="1">
        <v>1.0299145146148492</v>
      </c>
      <c r="I166" s="1">
        <v>1.0299145146148492</v>
      </c>
      <c r="J166" s="1">
        <v>1.029914514614849</v>
      </c>
      <c r="K166" s="1">
        <v>1.029914514614849</v>
      </c>
      <c r="L166" s="1">
        <v>1.029914514614849</v>
      </c>
      <c r="M166" s="1">
        <v>1.0299145146148492</v>
      </c>
      <c r="N166" s="1">
        <v>1.029914514614849</v>
      </c>
      <c r="O166" s="1">
        <v>0.955409726532177</v>
      </c>
      <c r="P166" s="1">
        <v>1.0299145146148492</v>
      </c>
      <c r="Q166" s="1">
        <v>1.029914514614849</v>
      </c>
      <c r="R166" s="1">
        <v>1.029914514614849</v>
      </c>
      <c r="S166" s="1">
        <v>1.029914514614849</v>
      </c>
      <c r="T166" s="1">
        <v>0.9554097265321769</v>
      </c>
      <c r="U166" s="1">
        <v>1.029914514614849</v>
      </c>
      <c r="V166" s="1"/>
      <c r="W166" s="1"/>
      <c r="X166" s="1"/>
      <c r="Y166" s="1"/>
      <c r="Z166" s="1"/>
    </row>
    <row r="167" ht="14.25" customHeight="1">
      <c r="A167" s="1"/>
      <c r="B167" s="5">
        <v>87.0</v>
      </c>
      <c r="C167" s="1">
        <v>0.9529204455687875</v>
      </c>
      <c r="D167" s="1">
        <v>1.0309108135402782</v>
      </c>
      <c r="E167" s="1">
        <v>1.0309108135402782</v>
      </c>
      <c r="F167" s="1">
        <v>1.030910813540278</v>
      </c>
      <c r="G167" s="1">
        <v>1.030910813540278</v>
      </c>
      <c r="H167" s="1">
        <v>1.0309108135402782</v>
      </c>
      <c r="I167" s="1">
        <v>1.0309108135402782</v>
      </c>
      <c r="J167" s="1">
        <v>1.030910813540278</v>
      </c>
      <c r="K167" s="1">
        <v>1.030910813540278</v>
      </c>
      <c r="L167" s="1">
        <v>1.030910813540278</v>
      </c>
      <c r="M167" s="1">
        <v>1.0309108135402782</v>
      </c>
      <c r="N167" s="1">
        <v>1.030910813540278</v>
      </c>
      <c r="O167" s="1">
        <v>0.9529204455687875</v>
      </c>
      <c r="P167" s="1">
        <v>1.0309108135402782</v>
      </c>
      <c r="Q167" s="1">
        <v>1.030910813540278</v>
      </c>
      <c r="R167" s="1">
        <v>1.030910813540278</v>
      </c>
      <c r="S167" s="1">
        <v>1.030910813540278</v>
      </c>
      <c r="T167" s="1">
        <v>0.9529204455687874</v>
      </c>
      <c r="U167" s="1">
        <v>1.030910813540278</v>
      </c>
      <c r="V167" s="1"/>
      <c r="W167" s="1"/>
      <c r="X167" s="1"/>
      <c r="Y167" s="1"/>
      <c r="Z167" s="1"/>
    </row>
    <row r="168" ht="14.25" customHeight="1">
      <c r="A168" s="1"/>
      <c r="B168" s="5">
        <v>88.0</v>
      </c>
      <c r="C168" s="1">
        <v>0.9503999172759423</v>
      </c>
      <c r="D168" s="1">
        <v>1.031867108763319</v>
      </c>
      <c r="E168" s="1">
        <v>1.0318671087633189</v>
      </c>
      <c r="F168" s="1">
        <v>1.0318671087633189</v>
      </c>
      <c r="G168" s="1">
        <v>1.0318671087633189</v>
      </c>
      <c r="H168" s="1">
        <v>1.0318671087633189</v>
      </c>
      <c r="I168" s="1">
        <v>1.0318671087633189</v>
      </c>
      <c r="J168" s="1">
        <v>1.0318671087633189</v>
      </c>
      <c r="K168" s="1">
        <v>1.0318671087633189</v>
      </c>
      <c r="L168" s="1">
        <v>1.0318671087633189</v>
      </c>
      <c r="M168" s="1">
        <v>1.0318671087633189</v>
      </c>
      <c r="N168" s="1">
        <v>1.0318671087633189</v>
      </c>
      <c r="O168" s="1">
        <v>0.9503999172759423</v>
      </c>
      <c r="P168" s="1">
        <v>1.0318671087633189</v>
      </c>
      <c r="Q168" s="1">
        <v>1.0318671087633189</v>
      </c>
      <c r="R168" s="1">
        <v>1.0318671087633189</v>
      </c>
      <c r="S168" s="1">
        <v>1.0318671087633189</v>
      </c>
      <c r="T168" s="1">
        <v>0.9503999172759422</v>
      </c>
      <c r="U168" s="1">
        <v>1.0318671087633189</v>
      </c>
      <c r="V168" s="1"/>
      <c r="W168" s="1"/>
      <c r="X168" s="1"/>
      <c r="Y168" s="1"/>
      <c r="Z168" s="1"/>
    </row>
    <row r="169" ht="14.25" customHeight="1">
      <c r="A169" s="1"/>
      <c r="B169" s="5">
        <v>89.0</v>
      </c>
      <c r="C169" s="1">
        <v>0.9478484241734308</v>
      </c>
      <c r="D169" s="1">
        <v>1.0327832872092542</v>
      </c>
      <c r="E169" s="1">
        <v>1.0327832872092542</v>
      </c>
      <c r="F169" s="1">
        <v>1.0327832872092542</v>
      </c>
      <c r="G169" s="1">
        <v>1.0327832872092542</v>
      </c>
      <c r="H169" s="1">
        <v>1.0327832872092542</v>
      </c>
      <c r="I169" s="1">
        <v>1.0327832872092542</v>
      </c>
      <c r="J169" s="1">
        <v>1.0327832872092542</v>
      </c>
      <c r="K169" s="1">
        <v>1.032783287209254</v>
      </c>
      <c r="L169" s="1">
        <v>1.0327832872092542</v>
      </c>
      <c r="M169" s="1">
        <v>1.0327832872092542</v>
      </c>
      <c r="N169" s="1">
        <v>1.0327832872092542</v>
      </c>
      <c r="O169" s="1">
        <v>0.9478484241734308</v>
      </c>
      <c r="P169" s="1">
        <v>1.0327832872092542</v>
      </c>
      <c r="Q169" s="1">
        <v>1.0327832872092542</v>
      </c>
      <c r="R169" s="1">
        <v>1.032783287209254</v>
      </c>
      <c r="S169" s="1">
        <v>1.0327832872092542</v>
      </c>
      <c r="T169" s="1">
        <v>0.9478484241734307</v>
      </c>
      <c r="U169" s="1">
        <v>1.0327832872092542</v>
      </c>
      <c r="V169" s="1"/>
      <c r="W169" s="1"/>
      <c r="X169" s="1"/>
      <c r="Y169" s="1"/>
      <c r="Z169" s="1"/>
    </row>
    <row r="170" ht="14.25" customHeight="1">
      <c r="A170" s="1"/>
      <c r="B170" s="5">
        <v>90.0</v>
      </c>
      <c r="C170" s="1">
        <v>0.9452662517112221</v>
      </c>
      <c r="D170" s="1">
        <v>1.0336592404808695</v>
      </c>
      <c r="E170" s="1">
        <v>1.0336592404808695</v>
      </c>
      <c r="F170" s="1">
        <v>1.0336592404808693</v>
      </c>
      <c r="G170" s="1">
        <v>1.0336592404808693</v>
      </c>
      <c r="H170" s="1">
        <v>1.0336592404808693</v>
      </c>
      <c r="I170" s="1">
        <v>1.0336592404808693</v>
      </c>
      <c r="J170" s="1">
        <v>1.0336592404808693</v>
      </c>
      <c r="K170" s="1">
        <v>1.0336592404808693</v>
      </c>
      <c r="L170" s="1">
        <v>1.0336592404808693</v>
      </c>
      <c r="M170" s="1">
        <v>1.0336592404808695</v>
      </c>
      <c r="N170" s="1">
        <v>1.0336592404808693</v>
      </c>
      <c r="O170" s="1">
        <v>0.9452662517112221</v>
      </c>
      <c r="P170" s="1">
        <v>1.0336592404808693</v>
      </c>
      <c r="Q170" s="1">
        <v>1.0336592404808693</v>
      </c>
      <c r="R170" s="1">
        <v>1.0336592404808693</v>
      </c>
      <c r="S170" s="1">
        <v>1.0336592404808693</v>
      </c>
      <c r="T170" s="1">
        <v>0.9452662517112221</v>
      </c>
      <c r="U170" s="1">
        <v>1.0336592404808693</v>
      </c>
      <c r="V170" s="1"/>
      <c r="W170" s="1"/>
      <c r="X170" s="1"/>
      <c r="Y170" s="1"/>
      <c r="Z170" s="1"/>
    </row>
    <row r="171" ht="14.25" customHeight="1">
      <c r="A171" s="1"/>
      <c r="B171" s="5">
        <v>91.0</v>
      </c>
      <c r="C171" s="1">
        <v>0.94265368821633</v>
      </c>
      <c r="D171" s="1">
        <v>1.0344948648798282</v>
      </c>
      <c r="E171" s="1">
        <v>1.0344948648798282</v>
      </c>
      <c r="F171" s="1">
        <v>1.0344948648798282</v>
      </c>
      <c r="G171" s="1">
        <v>1.0344948648798282</v>
      </c>
      <c r="H171" s="1">
        <v>1.0344948648798282</v>
      </c>
      <c r="I171" s="1">
        <v>1.0344948648798282</v>
      </c>
      <c r="J171" s="1">
        <v>1.0344948648798282</v>
      </c>
      <c r="K171" s="1">
        <v>1.034494864879828</v>
      </c>
      <c r="L171" s="1">
        <v>1.0344948648798282</v>
      </c>
      <c r="M171" s="1">
        <v>1.0344948648798282</v>
      </c>
      <c r="N171" s="1">
        <v>1.0344948648798282</v>
      </c>
      <c r="O171" s="1">
        <v>0.94265368821633</v>
      </c>
      <c r="P171" s="1">
        <v>1.0344948648798282</v>
      </c>
      <c r="Q171" s="1">
        <v>1.0344948648798282</v>
      </c>
      <c r="R171" s="1">
        <v>1.034494864879828</v>
      </c>
      <c r="S171" s="1">
        <v>1.0344948648798282</v>
      </c>
      <c r="T171" s="1">
        <v>0.9426536882163299</v>
      </c>
      <c r="U171" s="1">
        <v>1.0344948648798282</v>
      </c>
      <c r="V171" s="1"/>
      <c r="W171" s="1"/>
      <c r="X171" s="1"/>
      <c r="Y171" s="1"/>
      <c r="Z171" s="1"/>
    </row>
    <row r="172" ht="14.25" customHeight="1">
      <c r="A172" s="1"/>
      <c r="B172" s="5">
        <v>92.0</v>
      </c>
      <c r="C172" s="1">
        <v>0.9400110248392504</v>
      </c>
      <c r="D172" s="1">
        <v>1.0352900614271305</v>
      </c>
      <c r="E172" s="1">
        <v>1.0352900614271305</v>
      </c>
      <c r="F172" s="1">
        <v>1.0352900614271305</v>
      </c>
      <c r="G172" s="1">
        <v>1.0352900614271305</v>
      </c>
      <c r="H172" s="1">
        <v>1.0352900614271305</v>
      </c>
      <c r="I172" s="1">
        <v>1.0352900614271305</v>
      </c>
      <c r="J172" s="1">
        <v>1.0352900614271305</v>
      </c>
      <c r="K172" s="1">
        <v>1.0352900614271303</v>
      </c>
      <c r="L172" s="1">
        <v>1.0352900614271305</v>
      </c>
      <c r="M172" s="1">
        <v>1.0352900614271305</v>
      </c>
      <c r="N172" s="1">
        <v>1.0352900614271305</v>
      </c>
      <c r="O172" s="1">
        <v>0.9400110248392504</v>
      </c>
      <c r="P172" s="1">
        <v>1.0352900614271305</v>
      </c>
      <c r="Q172" s="1">
        <v>1.0352900614271305</v>
      </c>
      <c r="R172" s="1">
        <v>1.0352900614271303</v>
      </c>
      <c r="S172" s="1">
        <v>1.0352900614271305</v>
      </c>
      <c r="T172" s="1">
        <v>0.9400110248392503</v>
      </c>
      <c r="U172" s="1">
        <v>1.0352900614271305</v>
      </c>
      <c r="V172" s="1"/>
      <c r="W172" s="1"/>
      <c r="X172" s="1"/>
      <c r="Y172" s="1"/>
      <c r="Z172" s="1"/>
    </row>
    <row r="173" ht="14.25" customHeight="1">
      <c r="A173" s="1"/>
      <c r="B173" s="5">
        <v>93.0</v>
      </c>
      <c r="C173" s="1">
        <v>0.9373385554999873</v>
      </c>
      <c r="D173" s="1">
        <v>1.0360447358826534</v>
      </c>
      <c r="E173" s="1">
        <v>1.0360447358826534</v>
      </c>
      <c r="F173" s="1">
        <v>1.0360447358826534</v>
      </c>
      <c r="G173" s="1">
        <v>1.0360447358826534</v>
      </c>
      <c r="H173" s="1">
        <v>1.0360447358826534</v>
      </c>
      <c r="I173" s="1">
        <v>1.0360447358826534</v>
      </c>
      <c r="J173" s="1">
        <v>1.0360447358826534</v>
      </c>
      <c r="K173" s="1">
        <v>1.0360447358826534</v>
      </c>
      <c r="L173" s="1">
        <v>1.0360447358826534</v>
      </c>
      <c r="M173" s="1">
        <v>1.0360447358826534</v>
      </c>
      <c r="N173" s="1">
        <v>1.0360447358826534</v>
      </c>
      <c r="O173" s="1">
        <v>0.9373385554999873</v>
      </c>
      <c r="P173" s="1">
        <v>1.0360447358826534</v>
      </c>
      <c r="Q173" s="1">
        <v>1.0360447358826534</v>
      </c>
      <c r="R173" s="1">
        <v>1.0360447358826534</v>
      </c>
      <c r="S173" s="1">
        <v>1.0360447358826534</v>
      </c>
      <c r="T173" s="1">
        <v>0.9373385554999872</v>
      </c>
      <c r="U173" s="1">
        <v>1.0360447358826534</v>
      </c>
      <c r="V173" s="1"/>
      <c r="W173" s="1"/>
      <c r="X173" s="1"/>
      <c r="Y173" s="1"/>
      <c r="Z173" s="1"/>
    </row>
    <row r="174" ht="14.25" customHeight="1">
      <c r="A174" s="1"/>
      <c r="B174" s="5">
        <v>94.0</v>
      </c>
      <c r="C174" s="1">
        <v>0.9346365768336792</v>
      </c>
      <c r="D174" s="1">
        <v>1.0367587987637645</v>
      </c>
      <c r="E174" s="1">
        <v>1.0367587987637645</v>
      </c>
      <c r="F174" s="1">
        <v>1.0367587987637643</v>
      </c>
      <c r="G174" s="1">
        <v>1.0367587987637643</v>
      </c>
      <c r="H174" s="1">
        <v>1.0367587987637643</v>
      </c>
      <c r="I174" s="1">
        <v>1.0367587987637643</v>
      </c>
      <c r="J174" s="1">
        <v>1.0367587987637643</v>
      </c>
      <c r="K174" s="1">
        <v>1.0367587987637643</v>
      </c>
      <c r="L174" s="1">
        <v>1.0367587987637643</v>
      </c>
      <c r="M174" s="1">
        <v>1.0367587987637643</v>
      </c>
      <c r="N174" s="1">
        <v>1.0367587987637643</v>
      </c>
      <c r="O174" s="1">
        <v>0.9346365768336792</v>
      </c>
      <c r="P174" s="1">
        <v>1.0367587987637643</v>
      </c>
      <c r="Q174" s="1">
        <v>1.0367587987637643</v>
      </c>
      <c r="R174" s="1">
        <v>1.0367587987637643</v>
      </c>
      <c r="S174" s="1">
        <v>1.0367587987637643</v>
      </c>
      <c r="T174" s="1">
        <v>0.9346365768336791</v>
      </c>
      <c r="U174" s="1">
        <v>1.0367587987637643</v>
      </c>
      <c r="V174" s="1"/>
      <c r="W174" s="1"/>
      <c r="X174" s="1"/>
      <c r="Y174" s="1"/>
      <c r="Z174" s="1"/>
    </row>
    <row r="175" ht="14.25" customHeight="1">
      <c r="A175" s="1"/>
      <c r="B175" s="5">
        <v>95.0</v>
      </c>
      <c r="C175" s="1">
        <v>0.9319053881358405</v>
      </c>
      <c r="D175" s="1">
        <v>1.0374321653630043</v>
      </c>
      <c r="E175" s="1">
        <v>1.0374321653630043</v>
      </c>
      <c r="F175" s="1">
        <v>1.0374321653630043</v>
      </c>
      <c r="G175" s="1">
        <v>1.0374321653630043</v>
      </c>
      <c r="H175" s="1">
        <v>1.0374321653630043</v>
      </c>
      <c r="I175" s="1">
        <v>1.0374321653630043</v>
      </c>
      <c r="J175" s="1">
        <v>1.0374321653630043</v>
      </c>
      <c r="K175" s="1">
        <v>1.037432165363004</v>
      </c>
      <c r="L175" s="1">
        <v>1.0374321653630043</v>
      </c>
      <c r="M175" s="1">
        <v>1.0374321653630043</v>
      </c>
      <c r="N175" s="1">
        <v>1.0374321653630043</v>
      </c>
      <c r="O175" s="1">
        <v>0.9319053881358405</v>
      </c>
      <c r="P175" s="1">
        <v>1.0374321653630043</v>
      </c>
      <c r="Q175" s="1">
        <v>1.0374321653630043</v>
      </c>
      <c r="R175" s="1">
        <v>1.037432165363004</v>
      </c>
      <c r="S175" s="1">
        <v>1.0374321653630043</v>
      </c>
      <c r="T175" s="1">
        <v>0.9319053881358403</v>
      </c>
      <c r="U175" s="1">
        <v>1.0374321653630043</v>
      </c>
      <c r="V175" s="1"/>
      <c r="W175" s="1"/>
      <c r="X175" s="1"/>
      <c r="Y175" s="1"/>
      <c r="Z175" s="1"/>
    </row>
    <row r="176" ht="14.25" customHeight="1">
      <c r="A176" s="1"/>
      <c r="B176" s="5">
        <v>96.0</v>
      </c>
      <c r="C176" s="1">
        <v>0.9291452913072333</v>
      </c>
      <c r="D176" s="1">
        <v>1.0380647557648348</v>
      </c>
      <c r="E176" s="1">
        <v>1.0380647557648348</v>
      </c>
      <c r="F176" s="1">
        <v>1.0380647557648346</v>
      </c>
      <c r="G176" s="1">
        <v>1.0380647557648346</v>
      </c>
      <c r="H176" s="1">
        <v>1.0380647557648348</v>
      </c>
      <c r="I176" s="1">
        <v>1.0380647557648348</v>
      </c>
      <c r="J176" s="1">
        <v>1.0380647557648346</v>
      </c>
      <c r="K176" s="1">
        <v>1.0380647557648346</v>
      </c>
      <c r="L176" s="1">
        <v>1.0380647557648346</v>
      </c>
      <c r="M176" s="1">
        <v>1.0380647557648348</v>
      </c>
      <c r="N176" s="1">
        <v>1.0380647557648346</v>
      </c>
      <c r="O176" s="1">
        <v>0.9291452913072333</v>
      </c>
      <c r="P176" s="1">
        <v>1.0380647557648348</v>
      </c>
      <c r="Q176" s="1">
        <v>1.0380647557648346</v>
      </c>
      <c r="R176" s="1">
        <v>1.0380647557648346</v>
      </c>
      <c r="S176" s="1">
        <v>1.0380647557648346</v>
      </c>
      <c r="T176" s="1">
        <v>0.9291452913072332</v>
      </c>
      <c r="U176" s="1">
        <v>1.0380647557648346</v>
      </c>
      <c r="V176" s="1"/>
      <c r="W176" s="1"/>
      <c r="X176" s="1"/>
      <c r="Y176" s="1"/>
      <c r="Z176" s="1"/>
    </row>
    <row r="177" ht="14.25" customHeight="1">
      <c r="A177" s="1"/>
      <c r="B177" s="5">
        <v>97.0</v>
      </c>
      <c r="C177" s="1">
        <v>0.9263565907983826</v>
      </c>
      <c r="D177" s="1">
        <v>1.0386564948614456</v>
      </c>
      <c r="E177" s="1">
        <v>1.0386564948614456</v>
      </c>
      <c r="F177" s="1">
        <v>1.0386564948614454</v>
      </c>
      <c r="G177" s="1">
        <v>1.0386564948614454</v>
      </c>
      <c r="H177" s="1">
        <v>1.0386564948614454</v>
      </c>
      <c r="I177" s="1">
        <v>1.0386564948614454</v>
      </c>
      <c r="J177" s="1">
        <v>1.0386564948614454</v>
      </c>
      <c r="K177" s="1">
        <v>1.0386564948614454</v>
      </c>
      <c r="L177" s="1">
        <v>1.0386564948614454</v>
      </c>
      <c r="M177" s="1">
        <v>1.0386564948614456</v>
      </c>
      <c r="N177" s="1">
        <v>1.0386564948614454</v>
      </c>
      <c r="O177" s="1">
        <v>0.9263565907983826</v>
      </c>
      <c r="P177" s="1">
        <v>1.0386564948614454</v>
      </c>
      <c r="Q177" s="1">
        <v>1.0386564948614454</v>
      </c>
      <c r="R177" s="1">
        <v>1.0386564948614454</v>
      </c>
      <c r="S177" s="1">
        <v>1.0386564948614454</v>
      </c>
      <c r="T177" s="1">
        <v>0.9263565907983825</v>
      </c>
      <c r="U177" s="1">
        <v>1.0386564948614454</v>
      </c>
      <c r="V177" s="1"/>
      <c r="W177" s="1"/>
      <c r="X177" s="1"/>
      <c r="Y177" s="1"/>
      <c r="Z177" s="1"/>
    </row>
    <row r="178" ht="14.25" customHeight="1">
      <c r="A178" s="1"/>
      <c r="B178" s="5">
        <v>98.0</v>
      </c>
      <c r="C178" s="1">
        <v>0.923539593553748</v>
      </c>
      <c r="D178" s="1">
        <v>1.0392073123676169</v>
      </c>
      <c r="E178" s="1">
        <v>1.0392073123676169</v>
      </c>
      <c r="F178" s="1">
        <v>1.0392073123676167</v>
      </c>
      <c r="G178" s="1">
        <v>1.0392073123676167</v>
      </c>
      <c r="H178" s="1">
        <v>1.0392073123676167</v>
      </c>
      <c r="I178" s="1">
        <v>1.0392073123676167</v>
      </c>
      <c r="J178" s="1">
        <v>1.0392073123676167</v>
      </c>
      <c r="K178" s="1">
        <v>1.0392073123676167</v>
      </c>
      <c r="L178" s="1">
        <v>1.0392073123676167</v>
      </c>
      <c r="M178" s="1">
        <v>1.0392073123676169</v>
      </c>
      <c r="N178" s="1">
        <v>1.0392073123676167</v>
      </c>
      <c r="O178" s="1">
        <v>0.9235395935537482</v>
      </c>
      <c r="P178" s="1">
        <v>1.0392073123676167</v>
      </c>
      <c r="Q178" s="1">
        <v>1.0392073123676167</v>
      </c>
      <c r="R178" s="1">
        <v>1.0392073123676167</v>
      </c>
      <c r="S178" s="1">
        <v>1.0392073123676167</v>
      </c>
      <c r="T178" s="1">
        <v>0.923539593553748</v>
      </c>
      <c r="U178" s="1">
        <v>1.0392073123676167</v>
      </c>
      <c r="V178" s="1"/>
      <c r="W178" s="1"/>
      <c r="X178" s="1"/>
      <c r="Y178" s="1"/>
      <c r="Z178" s="1"/>
    </row>
    <row r="179" ht="14.25" customHeight="1">
      <c r="A179" s="1"/>
      <c r="B179" s="5">
        <v>99.0</v>
      </c>
      <c r="C179" s="1">
        <v>0.92069460895557</v>
      </c>
      <c r="D179" s="1">
        <v>1.0397171428346328</v>
      </c>
      <c r="E179" s="1">
        <v>1.0397171428346328</v>
      </c>
      <c r="F179" s="1">
        <v>1.0397171428346326</v>
      </c>
      <c r="G179" s="1">
        <v>1.0397171428346326</v>
      </c>
      <c r="H179" s="1">
        <v>1.0397171428346326</v>
      </c>
      <c r="I179" s="1">
        <v>1.0397171428346326</v>
      </c>
      <c r="J179" s="1">
        <v>1.0397171428346326</v>
      </c>
      <c r="K179" s="1">
        <v>1.0397171428346323</v>
      </c>
      <c r="L179" s="1">
        <v>1.0397171428346326</v>
      </c>
      <c r="M179" s="1">
        <v>1.0397171428346326</v>
      </c>
      <c r="N179" s="1">
        <v>1.0397171428346326</v>
      </c>
      <c r="O179" s="1">
        <v>0.92069460895557</v>
      </c>
      <c r="P179" s="1">
        <v>1.0397171428346326</v>
      </c>
      <c r="Q179" s="1">
        <v>1.0397171428346326</v>
      </c>
      <c r="R179" s="1">
        <v>1.0397171428346323</v>
      </c>
      <c r="S179" s="1">
        <v>1.0397171428346326</v>
      </c>
      <c r="T179" s="1">
        <v>0.9206946089555699</v>
      </c>
      <c r="U179" s="1">
        <v>1.0397171428346326</v>
      </c>
      <c r="V179" s="1"/>
      <c r="W179" s="1"/>
      <c r="X179" s="1"/>
      <c r="Y179" s="1"/>
      <c r="Z179" s="1"/>
    </row>
    <row r="180" ht="14.25" customHeight="1">
      <c r="A180" s="1"/>
      <c r="B180" s="5">
        <v>100.0</v>
      </c>
      <c r="C180" s="1">
        <v>0.9178219487674</v>
      </c>
      <c r="D180" s="1">
        <v>1.040185925663242</v>
      </c>
      <c r="E180" s="1">
        <v>1.040185925663242</v>
      </c>
      <c r="F180" s="1">
        <v>1.040185925663242</v>
      </c>
      <c r="G180" s="1">
        <v>1.040185925663242</v>
      </c>
      <c r="H180" s="1">
        <v>1.040185925663242</v>
      </c>
      <c r="I180" s="1">
        <v>1.040185925663242</v>
      </c>
      <c r="J180" s="1">
        <v>1.040185925663242</v>
      </c>
      <c r="K180" s="1">
        <v>1.0401859256632418</v>
      </c>
      <c r="L180" s="1">
        <v>1.040185925663242</v>
      </c>
      <c r="M180" s="1">
        <v>1.040185925663242</v>
      </c>
      <c r="N180" s="1">
        <v>1.040185925663242</v>
      </c>
      <c r="O180" s="1">
        <v>0.9178219487673999</v>
      </c>
      <c r="P180" s="1">
        <v>1.040185925663242</v>
      </c>
      <c r="Q180" s="1">
        <v>1.040185925663242</v>
      </c>
      <c r="R180" s="1">
        <v>1.0401859256632418</v>
      </c>
      <c r="S180" s="1">
        <v>1.040185925663242</v>
      </c>
      <c r="T180" s="1">
        <v>0.9178219487673998</v>
      </c>
      <c r="U180" s="1">
        <v>1.040185925663242</v>
      </c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2" t="s">
        <v>79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2" t="s">
        <v>16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4" t="s">
        <v>17</v>
      </c>
      <c r="D185" s="4" t="s">
        <v>18</v>
      </c>
      <c r="E185" s="4" t="s">
        <v>19</v>
      </c>
      <c r="F185" s="4" t="s">
        <v>3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2" t="s">
        <v>80</v>
      </c>
      <c r="B186" s="4" t="s">
        <v>81</v>
      </c>
      <c r="C186" s="1">
        <v>0.8780763007492433</v>
      </c>
      <c r="D186" s="1">
        <v>0.8854078700662916</v>
      </c>
      <c r="E186" s="1">
        <v>0.9489107119029331</v>
      </c>
      <c r="F186" s="1">
        <v>0.8854078700662917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4" t="s">
        <v>82</v>
      </c>
      <c r="C187" s="1">
        <v>0.8903908150354248</v>
      </c>
      <c r="D187" s="1">
        <v>0.8971467944311808</v>
      </c>
      <c r="E187" s="1">
        <v>0.9554561415229023</v>
      </c>
      <c r="F187" s="1">
        <v>0.897146794431181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4" t="s">
        <v>83</v>
      </c>
      <c r="C188" s="1">
        <v>0.902497671468559</v>
      </c>
      <c r="D188" s="1">
        <v>0.908658397643766</v>
      </c>
      <c r="E188" s="1">
        <v>0.9616414322033915</v>
      </c>
      <c r="F188" s="1">
        <v>0.9086583976437661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4" t="s">
        <v>84</v>
      </c>
      <c r="C189" s="1">
        <v>0.9143837764424335</v>
      </c>
      <c r="D189" s="1">
        <v>0.9199300014913425</v>
      </c>
      <c r="E189" s="1">
        <v>0.9674590242192576</v>
      </c>
      <c r="F189" s="1">
        <v>0.9199300014913425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4" t="s">
        <v>85</v>
      </c>
      <c r="C190" s="1">
        <v>0.9260361419737191</v>
      </c>
      <c r="D190" s="1">
        <v>0.9309490730220826</v>
      </c>
      <c r="E190" s="1">
        <v>0.9729017766601203</v>
      </c>
      <c r="F190" s="1">
        <v>0.9309490730220826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4" t="s">
        <v>86</v>
      </c>
      <c r="C191" s="1">
        <v>0.9374419091204786</v>
      </c>
      <c r="D191" s="1">
        <v>0.9417032475945392</v>
      </c>
      <c r="E191" s="1">
        <v>0.9779629820319807</v>
      </c>
      <c r="F191" s="1">
        <v>0.941703247594539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4" t="s">
        <v>87</v>
      </c>
      <c r="C192" s="1">
        <v>0.9485883714305304</v>
      </c>
      <c r="D192" s="1">
        <v>0.9521803518514834</v>
      </c>
      <c r="E192" s="1">
        <v>0.9826363800286204</v>
      </c>
      <c r="F192" s="1">
        <v>0.9521803518514834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4" t="s">
        <v>88</v>
      </c>
      <c r="C193" s="1">
        <v>0.9594629983604166</v>
      </c>
      <c r="D193" s="1">
        <v>0.962368426558772</v>
      </c>
      <c r="E193" s="1">
        <v>0.9869161704332157</v>
      </c>
      <c r="F193" s="1">
        <v>0.962368426558772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4" t="s">
        <v>89</v>
      </c>
      <c r="C194" s="1">
        <v>0.9700534586050695</v>
      </c>
      <c r="D194" s="1">
        <v>0.9722557492496323</v>
      </c>
      <c r="E194" s="1">
        <v>0.9907970251129538</v>
      </c>
      <c r="F194" s="1">
        <v>0.9722557492496323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4" t="s">
        <v>90</v>
      </c>
      <c r="C195" s="1">
        <v>0.9803476432778092</v>
      </c>
      <c r="D195" s="1">
        <v>0.9818308566146637</v>
      </c>
      <c r="E195" s="1">
        <v>0.9942740990719344</v>
      </c>
      <c r="F195" s="1">
        <v>0.9818308566146637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4" t="s">
        <v>91</v>
      </c>
      <c r="C196" s="1">
        <v>0.9903336888800458</v>
      </c>
      <c r="D196" s="1">
        <v>0.9910825665779525</v>
      </c>
      <c r="E196" s="1">
        <v>0.9973430405302651</v>
      </c>
      <c r="F196" s="1">
        <v>0.9910825665779525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4" t="s">
        <v>92</v>
      </c>
      <c r="C197" s="1">
        <v>1.0</v>
      </c>
      <c r="D197" s="1">
        <v>1.0</v>
      </c>
      <c r="E197" s="1">
        <v>1.0</v>
      </c>
      <c r="F197" s="1">
        <v>1.0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2" t="s">
        <v>93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2" t="s">
        <v>16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2" t="s">
        <v>94</v>
      </c>
      <c r="B202" s="1"/>
      <c r="C202" s="4" t="s">
        <v>17</v>
      </c>
      <c r="D202" s="4" t="s">
        <v>18</v>
      </c>
      <c r="E202" s="4" t="s">
        <v>19</v>
      </c>
      <c r="F202" s="4" t="s">
        <v>3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B203" s="7" t="s">
        <v>95</v>
      </c>
      <c r="C203" s="8">
        <f t="shared" ref="C203:F203" si="3">C204</f>
        <v>1.239188129</v>
      </c>
      <c r="D203" s="8">
        <f t="shared" si="3"/>
        <v>1.182527078</v>
      </c>
      <c r="E203" s="8">
        <f t="shared" si="3"/>
        <v>1.2378245</v>
      </c>
      <c r="F203" s="8">
        <f t="shared" si="3"/>
        <v>1.182527078</v>
      </c>
      <c r="G203" s="1"/>
      <c r="H203" s="9" t="s">
        <v>4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B204" s="7" t="s">
        <v>96</v>
      </c>
      <c r="C204" s="1">
        <v>1.2391881289764541</v>
      </c>
      <c r="D204" s="1">
        <v>1.1825270782899735</v>
      </c>
      <c r="E204" s="1">
        <v>1.2378245000138182</v>
      </c>
      <c r="F204" s="1">
        <v>1.1825270782899735</v>
      </c>
      <c r="G204" s="1"/>
      <c r="H204" s="9" t="s">
        <v>6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B205" s="4" t="s">
        <v>97</v>
      </c>
      <c r="C205" s="1">
        <v>1.1532731433821022</v>
      </c>
      <c r="D205" s="1">
        <v>1.118254693166194</v>
      </c>
      <c r="E205" s="1">
        <v>1.1524889144080779</v>
      </c>
      <c r="F205" s="1">
        <v>1.1182546931661939</v>
      </c>
      <c r="G205" s="1"/>
      <c r="H205" s="9" t="s">
        <v>8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B206" s="4" t="s">
        <v>98</v>
      </c>
      <c r="C206" s="1">
        <v>1.0737085970787676</v>
      </c>
      <c r="D206" s="1">
        <v>1.057475622965463</v>
      </c>
      <c r="E206" s="1">
        <v>1.0733723373074355</v>
      </c>
      <c r="F206" s="1">
        <v>1.057475622965463</v>
      </c>
      <c r="G206" s="1"/>
      <c r="H206" s="9" t="s">
        <v>9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B207" s="4" t="s">
        <v>99</v>
      </c>
      <c r="C207" s="1">
        <v>1.0</v>
      </c>
      <c r="D207" s="1">
        <v>1.0</v>
      </c>
      <c r="E207" s="1">
        <v>1.0</v>
      </c>
      <c r="F207" s="1">
        <v>1.0</v>
      </c>
      <c r="G207" s="1"/>
      <c r="H207" s="9" t="s">
        <v>10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B208" s="4" t="s">
        <v>100</v>
      </c>
      <c r="C208" s="1">
        <v>1.0156249048295647</v>
      </c>
      <c r="D208" s="1">
        <v>1.0308372175858245</v>
      </c>
      <c r="E208" s="1">
        <v>1.0158884338130387</v>
      </c>
      <c r="F208" s="1">
        <v>1.0308372175858245</v>
      </c>
      <c r="G208" s="1"/>
      <c r="H208" s="9" t="s">
        <v>11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B209" s="4" t="s">
        <v>101</v>
      </c>
      <c r="C209" s="1">
        <v>1.0473284368020876</v>
      </c>
      <c r="D209" s="1">
        <v>1.0785420303224547</v>
      </c>
      <c r="E209" s="1">
        <v>1.0478156605804991</v>
      </c>
      <c r="F209" s="1">
        <v>1.0785420303224547</v>
      </c>
      <c r="G209" s="1"/>
      <c r="H209" s="9" t="s">
        <v>102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B210" s="4" t="s">
        <v>103</v>
      </c>
      <c r="C210" s="1">
        <v>1.074528738620412</v>
      </c>
      <c r="D210" s="1">
        <v>1.1223035240035801</v>
      </c>
      <c r="E210" s="1">
        <v>1.075191896434387</v>
      </c>
      <c r="F210" s="1">
        <v>1.1223035240035801</v>
      </c>
      <c r="G210" s="1"/>
      <c r="H210" s="9" t="s">
        <v>104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B211" s="4" t="s">
        <v>105</v>
      </c>
      <c r="C211" s="1">
        <v>1.0975518083554985</v>
      </c>
      <c r="D211" s="1">
        <v>1.1622407971394384</v>
      </c>
      <c r="E211" s="1">
        <v>1.098336904674524</v>
      </c>
      <c r="F211" s="1">
        <v>1.1622407971394384</v>
      </c>
      <c r="G211" s="1"/>
      <c r="H211" s="9" t="s">
        <v>106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B212" s="4" t="s">
        <v>107</v>
      </c>
      <c r="C212" s="1">
        <v>1.1167750201849553</v>
      </c>
      <c r="D212" s="1">
        <v>1.198550272663605</v>
      </c>
      <c r="E212" s="1">
        <v>1.1176233824501876</v>
      </c>
      <c r="F212" s="1">
        <v>1.198550272663605</v>
      </c>
      <c r="G212" s="1"/>
      <c r="H212" s="9" t="s">
        <v>108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B213" s="4" t="s">
        <v>109</v>
      </c>
      <c r="C213" s="1">
        <v>1.1326048167722846</v>
      </c>
      <c r="D213" s="1">
        <v>1.2314850047112806</v>
      </c>
      <c r="E213" s="1">
        <v>1.1334544602062409</v>
      </c>
      <c r="F213" s="1">
        <v>1.2314850047112806</v>
      </c>
      <c r="G213" s="1"/>
      <c r="H213" s="9" t="s">
        <v>110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B214" s="4" t="s">
        <v>111</v>
      </c>
      <c r="C214" s="1">
        <v>1.1454579542244747</v>
      </c>
      <c r="D214" s="1">
        <v>1.2613357882603122</v>
      </c>
      <c r="E214" s="1">
        <v>1.1462447225649512</v>
      </c>
      <c r="F214" s="1">
        <v>1.2613357882603122</v>
      </c>
      <c r="G214" s="1"/>
      <c r="H214" s="9" t="s">
        <v>112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B215" s="4" t="s">
        <v>113</v>
      </c>
      <c r="C215" s="1">
        <v>1.1557463893047613</v>
      </c>
      <c r="D215" s="1">
        <v>1.2884145948527768</v>
      </c>
      <c r="E215" s="1">
        <v>1.156404862784637</v>
      </c>
      <c r="F215" s="1">
        <v>1.2884145948527768</v>
      </c>
      <c r="G215" s="1"/>
      <c r="H215" s="9" t="s">
        <v>114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B216" s="4" t="s">
        <v>115</v>
      </c>
      <c r="C216" s="1">
        <v>1.1638656392344873</v>
      </c>
      <c r="D216" s="1">
        <v>1.3130405670664114</v>
      </c>
      <c r="E216" s="1">
        <v>1.164329818024267</v>
      </c>
      <c r="F216" s="1">
        <v>1.3130405670664111</v>
      </c>
      <c r="G216" s="1"/>
      <c r="H216" s="9" t="s">
        <v>116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B217" s="4" t="s">
        <v>117</v>
      </c>
      <c r="C217" s="1">
        <v>1.1701862785106802</v>
      </c>
      <c r="D217" s="1">
        <v>1.3355285850233645</v>
      </c>
      <c r="E217" s="1">
        <v>1.1703900615175855</v>
      </c>
      <c r="F217" s="1">
        <v>1.3355285850233645</v>
      </c>
      <c r="G217" s="1"/>
      <c r="H217" s="9" t="s">
        <v>118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B218" s="4" t="s">
        <v>119</v>
      </c>
      <c r="C218" s="1">
        <v>1.175048148027114</v>
      </c>
      <c r="D218" s="1">
        <v>1.3561802657903395</v>
      </c>
      <c r="E218" s="1">
        <v>1.174925634129607</v>
      </c>
      <c r="F218" s="1">
        <v>1.3561802657903392</v>
      </c>
      <c r="G218" s="1"/>
      <c r="H218" s="9" t="s">
        <v>120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B219" s="4" t="s">
        <v>121</v>
      </c>
      <c r="C219" s="1">
        <v>1.1787568212363964</v>
      </c>
      <c r="D219" s="1">
        <v>1.37527716186884</v>
      </c>
      <c r="E219" s="1">
        <v>1.1782424636121533</v>
      </c>
      <c r="F219" s="1">
        <v>1.3752771618688397</v>
      </c>
      <c r="G219" s="1"/>
      <c r="H219" s="9" t="s">
        <v>122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B220" s="4" t="s">
        <v>123</v>
      </c>
      <c r="C220" s="1">
        <v>1.1815818829705698</v>
      </c>
      <c r="D220" s="1">
        <v>1.3930758767902238</v>
      </c>
      <c r="E220" s="1">
        <v>1.180610528042448</v>
      </c>
      <c r="F220" s="1">
        <v>1.3930758767902238</v>
      </c>
      <c r="G220" s="1"/>
      <c r="H220" s="9" t="s">
        <v>124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B221" s="4" t="s">
        <v>125</v>
      </c>
      <c r="C221" s="1">
        <v>1.1837566141074283</v>
      </c>
      <c r="D221" s="1">
        <v>1.409804802630172</v>
      </c>
      <c r="E221" s="1">
        <v>1.1822634555920335</v>
      </c>
      <c r="F221" s="1">
        <v>1.4098048026301717</v>
      </c>
      <c r="G221" s="1"/>
      <c r="H221" s="9" t="s">
        <v>126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B222" s="4" t="s">
        <v>127</v>
      </c>
      <c r="C222" s="1">
        <v>1.1854787277623824</v>
      </c>
      <c r="D222" s="1">
        <v>1.4256621955725182</v>
      </c>
      <c r="E222" s="1">
        <v>1.183399204029625</v>
      </c>
      <c r="F222" s="1">
        <v>1.4256621955725182</v>
      </c>
      <c r="G222" s="1"/>
      <c r="H222" s="9" t="s">
        <v>128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B223" s="4" t="s">
        <v>129</v>
      </c>
      <c r="C223" s="1">
        <v>1.1869118613065397</v>
      </c>
      <c r="D223" s="1">
        <v>1.4408153326407163</v>
      </c>
      <c r="E223" s="1">
        <v>1.1841815212644697</v>
      </c>
      <c r="F223" s="1">
        <v>1.440815332640716</v>
      </c>
      <c r="G223" s="1"/>
      <c r="H223" s="9" t="s">
        <v>130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B224" s="4" t="s">
        <v>131</v>
      </c>
      <c r="C224" s="1">
        <v>1.1881875871147984</v>
      </c>
      <c r="D224" s="1">
        <v>1.4554005283489957</v>
      </c>
      <c r="E224" s="1">
        <v>1.1847419464946323</v>
      </c>
      <c r="F224" s="1">
        <v>1.4554005283489955</v>
      </c>
      <c r="G224" s="1"/>
      <c r="H224" s="9" t="s">
        <v>132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B225" s="4" t="s">
        <v>133</v>
      </c>
      <c r="C225" s="1">
        <v>1.1894077595660222</v>
      </c>
      <c r="D225" s="1">
        <v>1.4695238290149069</v>
      </c>
      <c r="E225" s="1">
        <v>1.1851821660423763</v>
      </c>
      <c r="F225" s="1">
        <v>1.4695238290149066</v>
      </c>
      <c r="G225" s="1"/>
      <c r="H225" s="9" t="s">
        <v>134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B226" s="4" t="s">
        <v>135</v>
      </c>
      <c r="C226" s="1">
        <v>1.1906470641613716</v>
      </c>
      <c r="D226" s="1">
        <v>1.4832622410475853</v>
      </c>
      <c r="E226" s="1">
        <v>1.185576586343029</v>
      </c>
      <c r="F226" s="1">
        <v>1.483262241047585</v>
      </c>
      <c r="G226" s="1"/>
      <c r="H226" s="9" t="s">
        <v>136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B227" s="4" t="s">
        <v>137</v>
      </c>
      <c r="C227" s="1">
        <v>1.1919556756234926</v>
      </c>
      <c r="D227" s="1">
        <v>1.4966653851465048</v>
      </c>
      <c r="E227" s="1">
        <v>1.1859750276521293</v>
      </c>
      <c r="F227" s="1">
        <v>1.4966653851465048</v>
      </c>
      <c r="G227" s="1"/>
      <c r="H227" s="9" t="s">
        <v>138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B228" s="4" t="s">
        <v>139</v>
      </c>
      <c r="C228" s="1">
        <v>1.1933619652434886</v>
      </c>
      <c r="D228" s="1">
        <v>1.5097574994359622</v>
      </c>
      <c r="E228" s="1">
        <v>1.186405475547468</v>
      </c>
      <c r="F228" s="1">
        <v>1.5097574994359622</v>
      </c>
      <c r="G228" s="1"/>
      <c r="H228" s="9" t="s">
        <v>140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B229" s="4" t="s">
        <v>141</v>
      </c>
      <c r="C229" s="1">
        <v>1.1948752238343607</v>
      </c>
      <c r="D229" s="1">
        <v>1.5225397402521537</v>
      </c>
      <c r="E229" s="1">
        <v>1.1868768534727443</v>
      </c>
      <c r="F229" s="1">
        <v>1.5225397402521534</v>
      </c>
      <c r="G229" s="1"/>
      <c r="H229" s="9" t="s">
        <v>142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B230" s="4" t="s">
        <v>143</v>
      </c>
      <c r="C230" s="1">
        <v>1.1964883860122366</v>
      </c>
      <c r="D230" s="1">
        <v>1.534992749230901</v>
      </c>
      <c r="E230" s="1">
        <v>1.1873817989635986</v>
      </c>
      <c r="F230" s="1">
        <v>1.534992749230901</v>
      </c>
      <c r="G230" s="1"/>
      <c r="H230" s="9" t="s">
        <v>144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B231" s="4" t="s">
        <v>145</v>
      </c>
      <c r="C231" s="1">
        <v>1.1981807548966077</v>
      </c>
      <c r="D231" s="1">
        <v>1.5470794695099523</v>
      </c>
      <c r="E231" s="1">
        <v>1.1878994395476246</v>
      </c>
      <c r="F231" s="1">
        <v>1.5470794695099521</v>
      </c>
      <c r="G231" s="1"/>
      <c r="H231" s="9" t="s">
        <v>146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B232" s="4" t="s">
        <v>147</v>
      </c>
      <c r="C232" s="1">
        <v>1.1999207344946259</v>
      </c>
      <c r="D232" s="1">
        <v>1.5587482025089288</v>
      </c>
      <c r="E232" s="1">
        <v>1.1883981724216763</v>
      </c>
      <c r="F232" s="1">
        <v>1.5587482025089285</v>
      </c>
      <c r="G232" s="1"/>
      <c r="H232" s="9" t="s">
        <v>148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B233" s="4" t="s">
        <v>149</v>
      </c>
      <c r="C233" s="1">
        <v>1.2016685808197838</v>
      </c>
      <c r="D233" s="1">
        <v>1.5699359003212454</v>
      </c>
      <c r="E233" s="1">
        <v>1.188838455705477</v>
      </c>
      <c r="F233" s="1">
        <v>1.5699359003212454</v>
      </c>
      <c r="G233" s="1"/>
      <c r="H233" s="9" t="s">
        <v>150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B234" s="4" t="s">
        <v>151</v>
      </c>
      <c r="C234" s="1">
        <v>1.203379182991816</v>
      </c>
      <c r="D234" s="1">
        <v>1.5805716878420306</v>
      </c>
      <c r="E234" s="1">
        <v>1.189175619170767</v>
      </c>
      <c r="F234" s="1">
        <v>1.5805716878420306</v>
      </c>
      <c r="G234" s="1"/>
      <c r="H234" s="9" t="s">
        <v>152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B235" s="4" t="s">
        <v>153</v>
      </c>
      <c r="C235" s="1">
        <v>1.2050048829649613</v>
      </c>
      <c r="D235" s="1">
        <v>1.5905806041056256</v>
      </c>
      <c r="E235" s="1">
        <v>1.189362699665911</v>
      </c>
      <c r="F235" s="1">
        <v>1.5905806041056256</v>
      </c>
      <c r="G235" s="1"/>
      <c r="H235" s="9" t="s">
        <v>154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B236" s="4" t="s">
        <v>155</v>
      </c>
      <c r="C236" s="1">
        <v>1.2064983379319285</v>
      </c>
      <c r="D236" s="1">
        <v>1.599887544800384</v>
      </c>
      <c r="E236" s="1">
        <v>1.1893533018159055</v>
      </c>
      <c r="F236" s="1">
        <v>1.5998875448003838</v>
      </c>
      <c r="G236" s="1"/>
      <c r="H236" s="9" t="s">
        <v>156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B237" s="4" t="s">
        <v>157</v>
      </c>
      <c r="C237" s="1">
        <v>1.2078154236638703</v>
      </c>
      <c r="D237" s="1">
        <v>1.608421378595042</v>
      </c>
      <c r="E237" s="1">
        <v>1.1891044788093328</v>
      </c>
      <c r="F237" s="1">
        <v>1.608421378595042</v>
      </c>
      <c r="G237" s="1"/>
      <c r="H237" s="9" t="s">
        <v>158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B238" s="4" t="s">
        <v>159</v>
      </c>
      <c r="C238" s="1">
        <v>1.208918170912322</v>
      </c>
      <c r="D238" s="1">
        <v>1.6161191999149636</v>
      </c>
      <c r="E238" s="1">
        <v>1.1885796220393798</v>
      </c>
      <c r="F238" s="1">
        <v>1.6161191999149633</v>
      </c>
      <c r="G238" s="1"/>
      <c r="H238" s="9" t="s">
        <v>160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B239" s="4" t="s">
        <v>161</v>
      </c>
      <c r="C239" s="1">
        <v>1.209777721387927</v>
      </c>
      <c r="D239" s="1">
        <v>1.622930671433104</v>
      </c>
      <c r="E239" s="1">
        <v>1.187751342918524</v>
      </c>
      <c r="F239" s="1">
        <v>1.6229306714331038</v>
      </c>
      <c r="G239" s="1"/>
      <c r="H239" s="9" t="s">
        <v>162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B240" s="4" t="s">
        <v>163</v>
      </c>
      <c r="C240" s="1">
        <v>1.2103772856390045</v>
      </c>
      <c r="D240" s="1">
        <v>1.6288224021631468</v>
      </c>
      <c r="E240" s="1">
        <v>1.1866043262209036</v>
      </c>
      <c r="F240" s="1">
        <v>1.6288224021631468</v>
      </c>
      <c r="G240" s="1"/>
      <c r="H240" s="9" t="s">
        <v>164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B241" s="4" t="s">
        <v>165</v>
      </c>
      <c r="C241" s="1">
        <v>1.2107150832890088</v>
      </c>
      <c r="D241" s="1">
        <v>1.6337823030772578</v>
      </c>
      <c r="E241" s="1">
        <v>1.1851381327034711</v>
      </c>
      <c r="F241" s="1">
        <v>1.6337823030772578</v>
      </c>
      <c r="G241" s="1"/>
      <c r="H241" s="9" t="s">
        <v>166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B242" s="4" t="s">
        <v>167</v>
      </c>
      <c r="C242" s="1">
        <v>1.2108072474570484</v>
      </c>
      <c r="D242" s="1">
        <v>1.6378238630208066</v>
      </c>
      <c r="E242" s="1">
        <v>1.1833699303710816</v>
      </c>
      <c r="F242" s="1">
        <v>1.6378238630208064</v>
      </c>
      <c r="G242" s="1"/>
      <c r="H242" s="9" t="s">
        <v>168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B243" s="4" t="s">
        <v>169</v>
      </c>
      <c r="C243" s="1">
        <v>1.2106906806532498</v>
      </c>
      <c r="D243" s="1">
        <v>1.6409902946894164</v>
      </c>
      <c r="E243" s="1">
        <v>1.1813371393863972</v>
      </c>
      <c r="F243" s="1">
        <v>1.6409902946894164</v>
      </c>
      <c r="G243" s="1"/>
      <c r="H243" s="9" t="s">
        <v>170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B244" s="4" t="s">
        <v>171</v>
      </c>
      <c r="C244" s="1">
        <v>1.2104258598407873</v>
      </c>
      <c r="D244" s="1">
        <v>1.6433585147696463</v>
      </c>
      <c r="E244" s="1">
        <v>1.179099986020566</v>
      </c>
      <c r="F244" s="1">
        <v>1.6433585147696463</v>
      </c>
      <c r="G244" s="1"/>
      <c r="H244" s="9" t="s">
        <v>172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B245" s="4" t="s">
        <v>173</v>
      </c>
      <c r="C245" s="1">
        <v>1.2100996044735335</v>
      </c>
      <c r="D245" s="1">
        <v>1.64504294506083</v>
      </c>
      <c r="E245" s="1">
        <v>1.176743976862187</v>
      </c>
      <c r="F245" s="1">
        <v>1.64504294506083</v>
      </c>
      <c r="G245" s="1"/>
      <c r="H245" s="9" t="s">
        <v>174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B246" s="4" t="s">
        <v>175</v>
      </c>
      <c r="C246" s="1">
        <v>1.2098278439148127</v>
      </c>
      <c r="D246" s="1">
        <v>1.6461991533686393</v>
      </c>
      <c r="E246" s="1">
        <v>1.1743823263673576</v>
      </c>
      <c r="F246" s="1">
        <v>1.646199153368639</v>
      </c>
      <c r="G246" s="1"/>
      <c r="H246" s="9" t="s">
        <v>176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B247" s="4" t="s">
        <v>177</v>
      </c>
      <c r="C247" s="1">
        <v>1.2097584505180698</v>
      </c>
      <c r="D247" s="1">
        <v>1.6470273949614107</v>
      </c>
      <c r="E247" s="1">
        <v>1.172158399365928</v>
      </c>
      <c r="F247" s="1">
        <v>1.6470273949614107</v>
      </c>
      <c r="G247" s="1"/>
      <c r="H247" s="9" t="s">
        <v>178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B248" s="4" t="s">
        <v>179</v>
      </c>
      <c r="C248" s="1">
        <v>1.210074242751303</v>
      </c>
      <c r="D248" s="1">
        <v>1.6477761681999816</v>
      </c>
      <c r="E248" s="1">
        <v>1.1702482660716285</v>
      </c>
      <c r="F248" s="1">
        <v>1.6477761681999816</v>
      </c>
      <c r="G248" s="1"/>
      <c r="H248" s="9" t="s">
        <v>180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B249" s="4" t="s">
        <v>181</v>
      </c>
      <c r="C249" s="1">
        <v>1.210996310345842</v>
      </c>
      <c r="D249" s="1">
        <v>1.6487459626226955</v>
      </c>
      <c r="E249" s="1">
        <v>1.1688635114856467</v>
      </c>
      <c r="F249" s="1">
        <v>1.6487459626226952</v>
      </c>
      <c r="G249" s="1"/>
      <c r="H249" s="9" t="s">
        <v>182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B250" s="4" t="s">
        <v>183</v>
      </c>
      <c r="C250" s="1">
        <v>1.2127878724093248</v>
      </c>
      <c r="D250" s="1">
        <v>1.6502934558957874</v>
      </c>
      <c r="E250" s="1">
        <v>1.1682544953654999</v>
      </c>
      <c r="F250" s="1">
        <v>1.6502934558957874</v>
      </c>
      <c r="G250" s="1"/>
      <c r="H250" s="9" t="s">
        <v>184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B251" s="4" t="s">
        <v>185</v>
      </c>
      <c r="C251" s="1">
        <v>1.2157589525980617</v>
      </c>
      <c r="D251" s="1">
        <v>1.6528365102844618</v>
      </c>
      <c r="E251" s="1">
        <v>1.168714325556429</v>
      </c>
      <c r="F251" s="1">
        <v>1.6528365102844615</v>
      </c>
      <c r="G251" s="1"/>
      <c r="H251" s="9" t="s">
        <v>186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B252" s="4" t="s">
        <v>187</v>
      </c>
      <c r="C252" s="1">
        <v>1.2202722471427228</v>
      </c>
      <c r="D252" s="1">
        <v>1.6568604340369417</v>
      </c>
      <c r="E252" s="1">
        <v>1.1705838902137384</v>
      </c>
      <c r="F252" s="1">
        <v>1.6568604340369415</v>
      </c>
      <c r="G252" s="1"/>
      <c r="H252" s="9" t="s">
        <v>188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B253" s="4" t="s">
        <v>189</v>
      </c>
      <c r="C253" s="1">
        <v>1.222275988529177</v>
      </c>
      <c r="D253" s="1">
        <v>1.6568604340369417</v>
      </c>
      <c r="E253" s="1">
        <v>1.1699751798177123</v>
      </c>
      <c r="F253" s="1">
        <v>1.6568604340369415</v>
      </c>
      <c r="G253" s="1"/>
      <c r="H253" s="9" t="s">
        <v>190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B254" s="4" t="s">
        <v>191</v>
      </c>
      <c r="C254" s="1">
        <v>1.2247322215042742</v>
      </c>
      <c r="D254" s="1">
        <v>1.6568604340369417</v>
      </c>
      <c r="E254" s="1">
        <v>1.1697329234034868</v>
      </c>
      <c r="F254" s="1">
        <v>1.6568604340369415</v>
      </c>
      <c r="G254" s="1"/>
      <c r="H254" s="9" t="s">
        <v>192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B255" s="4" t="s">
        <v>193</v>
      </c>
      <c r="C255" s="1">
        <v>1.2276436596181601</v>
      </c>
      <c r="D255" s="1">
        <v>1.6568604340369417</v>
      </c>
      <c r="E255" s="1">
        <v>1.169856893403808</v>
      </c>
      <c r="F255" s="1">
        <v>1.6568604340369415</v>
      </c>
      <c r="G255" s="1"/>
      <c r="H255" s="9" t="s">
        <v>194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B256" s="4" t="s">
        <v>195</v>
      </c>
      <c r="C256" s="1">
        <v>1.2310135239956028</v>
      </c>
      <c r="D256" s="1">
        <v>1.6568604340369417</v>
      </c>
      <c r="E256" s="1">
        <v>1.1703472062678597</v>
      </c>
      <c r="F256" s="1">
        <v>1.6568604340369415</v>
      </c>
      <c r="G256" s="1"/>
      <c r="H256" s="9" t="s">
        <v>196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B257" s="4" t="s">
        <v>197</v>
      </c>
      <c r="C257" s="1">
        <v>1.2348455492762502</v>
      </c>
      <c r="D257" s="1">
        <v>1.6568604340369417</v>
      </c>
      <c r="E257" s="1">
        <v>1.1712043226435895</v>
      </c>
      <c r="F257" s="1">
        <v>1.6568604340369415</v>
      </c>
      <c r="G257" s="1"/>
      <c r="H257" s="9" t="s">
        <v>198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B258" s="4" t="s">
        <v>199</v>
      </c>
      <c r="C258" s="1">
        <v>1.2348455492762502</v>
      </c>
      <c r="D258" s="1">
        <v>1.6568604340369417</v>
      </c>
      <c r="E258" s="1">
        <v>1.1712043226435895</v>
      </c>
      <c r="F258" s="1">
        <v>1.6568604340369415</v>
      </c>
      <c r="G258" s="1"/>
      <c r="H258" s="9" t="s">
        <v>200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B259" s="4" t="s">
        <v>201</v>
      </c>
      <c r="C259" s="1">
        <v>1.2348455492762502</v>
      </c>
      <c r="D259" s="1">
        <v>1.6568604340369417</v>
      </c>
      <c r="E259" s="1">
        <v>1.1712043226435895</v>
      </c>
      <c r="F259" s="1">
        <v>1.6568604340369415</v>
      </c>
      <c r="G259" s="1"/>
      <c r="H259" s="9" t="s">
        <v>202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B260" s="4" t="s">
        <v>203</v>
      </c>
      <c r="C260" s="1">
        <v>1.2348455492762502</v>
      </c>
      <c r="D260" s="1">
        <v>1.6568604340369417</v>
      </c>
      <c r="E260" s="1">
        <v>1.1712043226435895</v>
      </c>
      <c r="F260" s="1">
        <v>1.6568604340369415</v>
      </c>
      <c r="G260" s="1"/>
      <c r="H260" s="9" t="s">
        <v>204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B261" s="4" t="s">
        <v>205</v>
      </c>
      <c r="C261" s="1">
        <v>1.2348455492762502</v>
      </c>
      <c r="D261" s="1">
        <v>1.6568604340369417</v>
      </c>
      <c r="E261" s="1">
        <v>1.1712043226435895</v>
      </c>
      <c r="F261" s="1">
        <v>1.6568604340369415</v>
      </c>
      <c r="G261" s="1"/>
      <c r="H261" s="9" t="s">
        <v>206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B262" s="4" t="s">
        <v>207</v>
      </c>
      <c r="C262" s="1">
        <v>1.2348455492762502</v>
      </c>
      <c r="D262" s="1">
        <v>1.6568604340369417</v>
      </c>
      <c r="E262" s="1">
        <v>1.1712043226435895</v>
      </c>
      <c r="F262" s="1">
        <v>1.6568604340369415</v>
      </c>
      <c r="G262" s="1"/>
      <c r="H262" s="9" t="s">
        <v>208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B263" s="4" t="s">
        <v>209</v>
      </c>
      <c r="C263" s="1">
        <v>1.2348455492762502</v>
      </c>
      <c r="D263" s="1">
        <v>1.6568604340369417</v>
      </c>
      <c r="E263" s="1">
        <v>1.1712043226435895</v>
      </c>
      <c r="F263" s="1">
        <v>1.6568604340369415</v>
      </c>
      <c r="G263" s="1"/>
      <c r="H263" s="9" t="s">
        <v>210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B264" s="4" t="s">
        <v>211</v>
      </c>
      <c r="C264" s="1">
        <v>1.2348455492762502</v>
      </c>
      <c r="D264" s="1">
        <v>1.6568604340369417</v>
      </c>
      <c r="E264" s="1">
        <v>1.1712043226435895</v>
      </c>
      <c r="F264" s="1">
        <v>1.6568604340369415</v>
      </c>
      <c r="G264" s="1"/>
      <c r="H264" s="9" t="s">
        <v>212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B265" s="4" t="s">
        <v>213</v>
      </c>
      <c r="C265" s="1">
        <v>1.2348455492762502</v>
      </c>
      <c r="D265" s="1">
        <v>1.6568604340369417</v>
      </c>
      <c r="E265" s="1">
        <v>1.1712043226435895</v>
      </c>
      <c r="F265" s="1">
        <v>1.6568604340369415</v>
      </c>
      <c r="G265" s="1"/>
      <c r="H265" s="9" t="s">
        <v>214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B266" s="4" t="s">
        <v>215</v>
      </c>
      <c r="C266" s="1">
        <v>1.2348455492762502</v>
      </c>
      <c r="D266" s="1">
        <v>1.6568604340369417</v>
      </c>
      <c r="E266" s="1">
        <v>1.1712043226435895</v>
      </c>
      <c r="F266" s="1">
        <v>1.6568604340369415</v>
      </c>
      <c r="G266" s="1"/>
      <c r="H266" s="9" t="s">
        <v>216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B267" s="4" t="s">
        <v>217</v>
      </c>
      <c r="C267" s="1">
        <v>1.2348455492762502</v>
      </c>
      <c r="D267" s="1">
        <v>1.6568604340369417</v>
      </c>
      <c r="E267" s="1">
        <v>1.1712043226435895</v>
      </c>
      <c r="F267" s="1">
        <v>1.6568604340369415</v>
      </c>
      <c r="G267" s="1"/>
      <c r="H267" s="9" t="s">
        <v>218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B268" s="4" t="s">
        <v>219</v>
      </c>
      <c r="C268" s="1">
        <v>1.2348455492762502</v>
      </c>
      <c r="D268" s="1">
        <v>1.6568604340369417</v>
      </c>
      <c r="E268" s="1">
        <v>1.1712043226435895</v>
      </c>
      <c r="F268" s="1">
        <v>1.6568604340369415</v>
      </c>
      <c r="G268" s="1"/>
      <c r="H268" s="9" t="s">
        <v>220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B269" s="4" t="s">
        <v>221</v>
      </c>
      <c r="C269" s="1">
        <v>1.2348455492762502</v>
      </c>
      <c r="D269" s="1">
        <v>1.6568604340369417</v>
      </c>
      <c r="E269" s="1">
        <v>1.1712043226435895</v>
      </c>
      <c r="F269" s="1">
        <v>1.6568604340369415</v>
      </c>
      <c r="G269" s="1"/>
      <c r="H269" s="9" t="s">
        <v>222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B270" s="4" t="s">
        <v>223</v>
      </c>
      <c r="C270" s="1">
        <v>1.2348455492762502</v>
      </c>
      <c r="D270" s="1">
        <v>1.6568604340369417</v>
      </c>
      <c r="E270" s="1">
        <v>1.1712043226435895</v>
      </c>
      <c r="F270" s="1">
        <v>1.6568604340369415</v>
      </c>
      <c r="G270" s="1"/>
      <c r="H270" s="9" t="s">
        <v>224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B271" s="4" t="s">
        <v>225</v>
      </c>
      <c r="C271" s="1">
        <v>1.2348455492762502</v>
      </c>
      <c r="D271" s="1">
        <v>1.6568604340369417</v>
      </c>
      <c r="E271" s="1">
        <v>1.1712043226435895</v>
      </c>
      <c r="F271" s="1">
        <v>1.6568604340369415</v>
      </c>
      <c r="G271" s="1"/>
      <c r="H271" s="9" t="s">
        <v>226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B272" s="4" t="s">
        <v>227</v>
      </c>
      <c r="C272" s="1">
        <v>1.2348455492762502</v>
      </c>
      <c r="D272" s="1">
        <v>1.6568604340369417</v>
      </c>
      <c r="E272" s="1">
        <v>1.1712043226435895</v>
      </c>
      <c r="F272" s="1">
        <v>1.6568604340369415</v>
      </c>
      <c r="G272" s="1"/>
      <c r="H272" s="9" t="s">
        <v>228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B273" s="4" t="s">
        <v>229</v>
      </c>
      <c r="C273" s="1">
        <v>1.2348455492762502</v>
      </c>
      <c r="D273" s="1">
        <v>1.6568604340369417</v>
      </c>
      <c r="E273" s="1">
        <v>1.1712043226435895</v>
      </c>
      <c r="F273" s="1">
        <v>1.6568604340369415</v>
      </c>
      <c r="G273" s="1"/>
      <c r="H273" s="9" t="s">
        <v>230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B274" s="4" t="s">
        <v>231</v>
      </c>
      <c r="C274" s="1">
        <v>1.2348455492762502</v>
      </c>
      <c r="D274" s="1">
        <v>1.6568604340369417</v>
      </c>
      <c r="E274" s="1">
        <v>1.1712043226435895</v>
      </c>
      <c r="F274" s="1">
        <v>1.6568604340369415</v>
      </c>
      <c r="G274" s="1"/>
      <c r="H274" s="9" t="s">
        <v>232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B275" s="4" t="s">
        <v>233</v>
      </c>
      <c r="C275" s="1">
        <v>1.2348455492762502</v>
      </c>
      <c r="D275" s="1">
        <v>1.6568604340369417</v>
      </c>
      <c r="E275" s="1">
        <v>1.1712043226435895</v>
      </c>
      <c r="F275" s="1">
        <v>1.6568604340369415</v>
      </c>
      <c r="G275" s="1"/>
      <c r="H275" s="9" t="s">
        <v>234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B276" s="4" t="s">
        <v>235</v>
      </c>
      <c r="C276" s="1">
        <v>1.2348455492762502</v>
      </c>
      <c r="D276" s="1">
        <v>1.6568604340369417</v>
      </c>
      <c r="E276" s="1">
        <v>1.1712043226435895</v>
      </c>
      <c r="F276" s="1">
        <v>1.6568604340369415</v>
      </c>
      <c r="G276" s="1"/>
      <c r="H276" s="9" t="s">
        <v>236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B277" s="4" t="s">
        <v>237</v>
      </c>
      <c r="C277" s="1">
        <v>1.2348455492762502</v>
      </c>
      <c r="D277" s="1">
        <v>1.6568604340369417</v>
      </c>
      <c r="E277" s="1">
        <v>1.1712043226435895</v>
      </c>
      <c r="F277" s="1">
        <v>1.6568604340369415</v>
      </c>
      <c r="G277" s="1"/>
      <c r="H277" s="9" t="s">
        <v>238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B278" s="4" t="s">
        <v>239</v>
      </c>
      <c r="C278" s="1">
        <v>1.2348455492762502</v>
      </c>
      <c r="D278" s="1">
        <v>1.6568604340369417</v>
      </c>
      <c r="E278" s="1">
        <v>1.1712043226435895</v>
      </c>
      <c r="F278" s="1">
        <v>1.6568604340369415</v>
      </c>
      <c r="G278" s="1"/>
      <c r="H278" s="9" t="s">
        <v>240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B279" s="4" t="s">
        <v>241</v>
      </c>
      <c r="C279" s="1">
        <v>1.2348455492762502</v>
      </c>
      <c r="D279" s="1">
        <v>1.6568604340369417</v>
      </c>
      <c r="E279" s="1">
        <v>1.1712043226435895</v>
      </c>
      <c r="F279" s="1">
        <v>1.6568604340369415</v>
      </c>
      <c r="G279" s="1"/>
      <c r="H279" s="9" t="s">
        <v>242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B280" s="4" t="s">
        <v>243</v>
      </c>
      <c r="C280" s="1">
        <v>1.2348455492762502</v>
      </c>
      <c r="D280" s="1">
        <v>1.6568604340369417</v>
      </c>
      <c r="E280" s="1">
        <v>1.1712043226435895</v>
      </c>
      <c r="F280" s="1">
        <v>1.6568604340369415</v>
      </c>
      <c r="G280" s="1"/>
      <c r="H280" s="9" t="s">
        <v>244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B281" s="4" t="s">
        <v>245</v>
      </c>
      <c r="C281" s="1">
        <v>1.2348455492762502</v>
      </c>
      <c r="D281" s="1">
        <v>1.6568604340369417</v>
      </c>
      <c r="E281" s="1">
        <v>1.1712043226435895</v>
      </c>
      <c r="F281" s="1">
        <v>1.6568604340369415</v>
      </c>
      <c r="G281" s="1"/>
      <c r="H281" s="9" t="s">
        <v>246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B282" s="4" t="s">
        <v>247</v>
      </c>
      <c r="C282" s="1">
        <v>1.2348455492762502</v>
      </c>
      <c r="D282" s="1">
        <v>1.6568604340369417</v>
      </c>
      <c r="E282" s="1">
        <v>1.1712043226435895</v>
      </c>
      <c r="F282" s="1">
        <v>1.6568604340369415</v>
      </c>
      <c r="G282" s="1"/>
      <c r="H282" s="9" t="s">
        <v>248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B283" s="4" t="s">
        <v>249</v>
      </c>
      <c r="C283" s="1">
        <v>1.2348455492762502</v>
      </c>
      <c r="D283" s="1">
        <v>1.6568604340369417</v>
      </c>
      <c r="E283" s="1">
        <v>1.1712043226435895</v>
      </c>
      <c r="F283" s="1">
        <v>1.6568604340369415</v>
      </c>
      <c r="G283" s="1"/>
      <c r="H283" s="9" t="s">
        <v>250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B284" s="4" t="s">
        <v>251</v>
      </c>
      <c r="C284" s="1">
        <v>1.2348455492762502</v>
      </c>
      <c r="D284" s="1">
        <v>1.6568604340369417</v>
      </c>
      <c r="E284" s="1">
        <v>1.1712043226435895</v>
      </c>
      <c r="F284" s="1">
        <v>1.6568604340369415</v>
      </c>
      <c r="G284" s="1"/>
      <c r="H284" s="9" t="s">
        <v>252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B285" s="4" t="s">
        <v>253</v>
      </c>
      <c r="C285" s="1">
        <v>1.2348455492762502</v>
      </c>
      <c r="D285" s="1">
        <v>1.6568604340369417</v>
      </c>
      <c r="E285" s="1">
        <v>1.1712043226435895</v>
      </c>
      <c r="F285" s="1">
        <v>1.6568604340369415</v>
      </c>
      <c r="G285" s="1"/>
      <c r="H285" s="9" t="s">
        <v>254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B286" s="4" t="s">
        <v>255</v>
      </c>
      <c r="C286" s="1">
        <v>1.2348455492762502</v>
      </c>
      <c r="D286" s="1">
        <v>1.6568604340369417</v>
      </c>
      <c r="E286" s="1">
        <v>1.1712043226435895</v>
      </c>
      <c r="F286" s="1">
        <v>1.6568604340369415</v>
      </c>
      <c r="G286" s="1"/>
      <c r="H286" s="9" t="s">
        <v>256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B287" s="4" t="s">
        <v>257</v>
      </c>
      <c r="C287" s="1">
        <v>1.2348455492762502</v>
      </c>
      <c r="D287" s="1">
        <v>1.6568604340369417</v>
      </c>
      <c r="E287" s="1">
        <v>1.1712043226435895</v>
      </c>
      <c r="F287" s="1">
        <v>1.6568604340369415</v>
      </c>
      <c r="G287" s="1"/>
      <c r="H287" s="9" t="s">
        <v>258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B288" s="4" t="s">
        <v>259</v>
      </c>
      <c r="C288" s="1">
        <v>1.2348455492762502</v>
      </c>
      <c r="D288" s="1">
        <v>1.6568604340369417</v>
      </c>
      <c r="E288" s="1">
        <v>1.1712043226435895</v>
      </c>
      <c r="F288" s="1">
        <v>1.6568604340369415</v>
      </c>
      <c r="G288" s="1"/>
      <c r="H288" s="9" t="s">
        <v>260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B289" s="4" t="s">
        <v>261</v>
      </c>
      <c r="C289" s="1">
        <v>1.2348455492762502</v>
      </c>
      <c r="D289" s="1">
        <v>1.6568604340369417</v>
      </c>
      <c r="E289" s="1">
        <v>1.1712043226435895</v>
      </c>
      <c r="F289" s="1">
        <v>1.6568604340369415</v>
      </c>
      <c r="G289" s="1"/>
      <c r="H289" s="9" t="s">
        <v>262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B290" s="4" t="s">
        <v>263</v>
      </c>
      <c r="C290" s="1">
        <v>1.2348455492762502</v>
      </c>
      <c r="D290" s="1">
        <v>1.6568604340369417</v>
      </c>
      <c r="E290" s="1">
        <v>1.1712043226435895</v>
      </c>
      <c r="F290" s="1">
        <v>1.6568604340369415</v>
      </c>
      <c r="G290" s="1"/>
      <c r="H290" s="9" t="s">
        <v>264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B291" s="4" t="s">
        <v>265</v>
      </c>
      <c r="C291" s="1">
        <v>1.2348455492762502</v>
      </c>
      <c r="D291" s="1">
        <v>1.6568604340369417</v>
      </c>
      <c r="E291" s="1">
        <v>1.1712043226435895</v>
      </c>
      <c r="F291" s="1">
        <v>1.6568604340369415</v>
      </c>
      <c r="G291" s="1"/>
      <c r="H291" s="9" t="s">
        <v>266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B292" s="4" t="s">
        <v>267</v>
      </c>
      <c r="C292" s="1">
        <v>1.2348455492762502</v>
      </c>
      <c r="D292" s="1">
        <v>1.6568604340369417</v>
      </c>
      <c r="E292" s="1">
        <v>1.1712043226435895</v>
      </c>
      <c r="F292" s="1">
        <v>1.6568604340369415</v>
      </c>
      <c r="G292" s="1"/>
      <c r="H292" s="9" t="s">
        <v>268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B293" s="4" t="s">
        <v>269</v>
      </c>
      <c r="C293" s="1">
        <v>1.2348455492762502</v>
      </c>
      <c r="D293" s="1">
        <v>1.6568604340369417</v>
      </c>
      <c r="E293" s="1">
        <v>1.1712043226435895</v>
      </c>
      <c r="F293" s="1">
        <v>1.6568604340369415</v>
      </c>
      <c r="G293" s="1"/>
      <c r="H293" s="9" t="s">
        <v>270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B294" s="4" t="s">
        <v>271</v>
      </c>
      <c r="C294" s="1">
        <v>1.2348455492762502</v>
      </c>
      <c r="D294" s="1">
        <v>1.6568604340369417</v>
      </c>
      <c r="E294" s="1">
        <v>1.1712043226435895</v>
      </c>
      <c r="F294" s="1">
        <v>1.6568604340369415</v>
      </c>
      <c r="G294" s="1"/>
      <c r="H294" s="9" t="s">
        <v>272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B295" s="4" t="s">
        <v>273</v>
      </c>
      <c r="C295" s="1">
        <v>1.2348455492762502</v>
      </c>
      <c r="D295" s="1">
        <v>1.6568604340369417</v>
      </c>
      <c r="E295" s="1">
        <v>1.1712043226435895</v>
      </c>
      <c r="F295" s="1">
        <v>1.6568604340369415</v>
      </c>
      <c r="G295" s="1"/>
      <c r="H295" s="9" t="s">
        <v>274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B296" s="4" t="s">
        <v>275</v>
      </c>
      <c r="C296" s="1">
        <v>1.2348455492762502</v>
      </c>
      <c r="D296" s="1">
        <v>1.6568604340369417</v>
      </c>
      <c r="E296" s="1">
        <v>1.1712043226435895</v>
      </c>
      <c r="F296" s="1">
        <v>1.6568604340369415</v>
      </c>
      <c r="G296" s="1"/>
      <c r="H296" s="9" t="s">
        <v>276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B297" s="4" t="s">
        <v>277</v>
      </c>
      <c r="C297" s="1">
        <v>1.2348455492762502</v>
      </c>
      <c r="D297" s="1">
        <v>1.6568604340369417</v>
      </c>
      <c r="E297" s="1">
        <v>1.1712043226435895</v>
      </c>
      <c r="F297" s="1">
        <v>1.6568604340369415</v>
      </c>
      <c r="G297" s="1"/>
      <c r="H297" s="9" t="s">
        <v>278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B298" s="4" t="s">
        <v>279</v>
      </c>
      <c r="C298" s="1">
        <v>1.2348455492762502</v>
      </c>
      <c r="D298" s="1">
        <v>1.6568604340369417</v>
      </c>
      <c r="E298" s="1">
        <v>1.1712043226435895</v>
      </c>
      <c r="F298" s="1">
        <v>1.6568604340369415</v>
      </c>
      <c r="G298" s="1"/>
      <c r="H298" s="9" t="s">
        <v>280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B299" s="4" t="s">
        <v>281</v>
      </c>
      <c r="C299" s="1">
        <v>1.2348455492762502</v>
      </c>
      <c r="D299" s="1">
        <v>1.6568604340369417</v>
      </c>
      <c r="E299" s="1">
        <v>1.1712043226435895</v>
      </c>
      <c r="F299" s="1">
        <v>1.6568604340369415</v>
      </c>
      <c r="G299" s="1"/>
      <c r="H299" s="9" t="s">
        <v>282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B300" s="4" t="s">
        <v>283</v>
      </c>
      <c r="C300" s="1">
        <v>1.2348455492762502</v>
      </c>
      <c r="D300" s="1">
        <v>1.6568604340369417</v>
      </c>
      <c r="E300" s="1">
        <v>1.1712043226435895</v>
      </c>
      <c r="F300" s="1">
        <v>1.6568604340369415</v>
      </c>
      <c r="G300" s="1"/>
      <c r="H300" s="9" t="s">
        <v>284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B301" s="4" t="s">
        <v>285</v>
      </c>
      <c r="C301" s="1">
        <v>1.2348455492762502</v>
      </c>
      <c r="D301" s="1">
        <v>1.6568604340369417</v>
      </c>
      <c r="E301" s="1">
        <v>1.1712043226435895</v>
      </c>
      <c r="F301" s="1">
        <v>1.6568604340369415</v>
      </c>
      <c r="G301" s="1"/>
      <c r="H301" s="9" t="s">
        <v>286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B302" s="4" t="s">
        <v>287</v>
      </c>
      <c r="C302" s="1">
        <v>1.2348455492762502</v>
      </c>
      <c r="D302" s="1">
        <v>1.6568604340369417</v>
      </c>
      <c r="E302" s="1">
        <v>1.1712043226435895</v>
      </c>
      <c r="F302" s="1">
        <v>1.6568604340369415</v>
      </c>
      <c r="G302" s="1"/>
      <c r="H302" s="9" t="s">
        <v>288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B303" s="4" t="s">
        <v>289</v>
      </c>
      <c r="C303" s="1">
        <v>1.2348455492762502</v>
      </c>
      <c r="D303" s="1">
        <v>1.6568604340369417</v>
      </c>
      <c r="E303" s="1">
        <v>1.1712043226435895</v>
      </c>
      <c r="F303" s="1">
        <v>1.6568604340369415</v>
      </c>
      <c r="G303" s="1"/>
      <c r="H303" s="9" t="s">
        <v>290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B304" s="4" t="s">
        <v>291</v>
      </c>
      <c r="C304" s="1">
        <v>1.2348455492762502</v>
      </c>
      <c r="D304" s="1">
        <v>1.6568604340369417</v>
      </c>
      <c r="E304" s="1">
        <v>1.1712043226435895</v>
      </c>
      <c r="F304" s="1">
        <v>1.6568604340369415</v>
      </c>
      <c r="G304" s="1"/>
      <c r="H304" s="9" t="s">
        <v>292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B305" s="4" t="s">
        <v>293</v>
      </c>
      <c r="C305" s="1">
        <v>1.2348455492762502</v>
      </c>
      <c r="D305" s="1">
        <v>1.6568604340369417</v>
      </c>
      <c r="E305" s="1">
        <v>1.1712043226435895</v>
      </c>
      <c r="F305" s="1">
        <v>1.6568604340369415</v>
      </c>
      <c r="G305" s="1"/>
      <c r="H305" s="9" t="s">
        <v>294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B306" s="4" t="s">
        <v>295</v>
      </c>
      <c r="C306" s="1">
        <v>1.2348455492762502</v>
      </c>
      <c r="D306" s="1">
        <v>1.6568604340369417</v>
      </c>
      <c r="E306" s="1">
        <v>1.1712043226435895</v>
      </c>
      <c r="F306" s="1">
        <v>1.6568604340369415</v>
      </c>
      <c r="G306" s="1"/>
      <c r="H306" s="9" t="s">
        <v>296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B307" s="4" t="s">
        <v>297</v>
      </c>
      <c r="C307" s="1">
        <v>1.2348455492762502</v>
      </c>
      <c r="D307" s="1">
        <v>1.6568604340369417</v>
      </c>
      <c r="E307" s="1">
        <v>1.1712043226435895</v>
      </c>
      <c r="F307" s="1">
        <v>1.6568604340369415</v>
      </c>
      <c r="G307" s="1"/>
      <c r="H307" s="9" t="s">
        <v>298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B308" s="4" t="s">
        <v>299</v>
      </c>
      <c r="C308" s="1">
        <v>1.2348455492762502</v>
      </c>
      <c r="D308" s="1">
        <v>1.6568604340369417</v>
      </c>
      <c r="E308" s="1">
        <v>1.1712043226435895</v>
      </c>
      <c r="F308" s="1">
        <v>1.6568604340369415</v>
      </c>
      <c r="G308" s="1"/>
      <c r="H308" s="9" t="s">
        <v>300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B309" s="4" t="s">
        <v>301</v>
      </c>
      <c r="C309" s="1">
        <v>1.2348455492762502</v>
      </c>
      <c r="D309" s="1">
        <v>1.6568604340369417</v>
      </c>
      <c r="E309" s="1">
        <v>1.1712043226435895</v>
      </c>
      <c r="F309" s="1">
        <v>1.6568604340369415</v>
      </c>
      <c r="G309" s="1"/>
      <c r="H309" s="9" t="s">
        <v>302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B310" s="4" t="s">
        <v>303</v>
      </c>
      <c r="C310" s="1">
        <v>1.2348455492762502</v>
      </c>
      <c r="D310" s="1">
        <v>1.6568604340369417</v>
      </c>
      <c r="E310" s="1">
        <v>1.1712043226435895</v>
      </c>
      <c r="F310" s="1">
        <v>1.6568604340369415</v>
      </c>
      <c r="G310" s="1"/>
      <c r="H310" s="9" t="s">
        <v>304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B311" s="4" t="s">
        <v>305</v>
      </c>
      <c r="C311" s="1">
        <v>1.2348455492762502</v>
      </c>
      <c r="D311" s="1">
        <v>1.6568604340369417</v>
      </c>
      <c r="E311" s="1">
        <v>1.1712043226435895</v>
      </c>
      <c r="F311" s="1">
        <v>1.6568604340369415</v>
      </c>
      <c r="G311" s="1"/>
      <c r="H311" s="9" t="s">
        <v>306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B312" s="4" t="s">
        <v>307</v>
      </c>
      <c r="C312" s="1">
        <v>1.2348455492762502</v>
      </c>
      <c r="D312" s="1">
        <v>1.6568604340369417</v>
      </c>
      <c r="E312" s="1">
        <v>1.1712043226435895</v>
      </c>
      <c r="F312" s="1">
        <v>1.6568604340369415</v>
      </c>
      <c r="G312" s="1"/>
      <c r="H312" s="9" t="s">
        <v>308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B313" s="4" t="s">
        <v>309</v>
      </c>
      <c r="C313" s="1">
        <v>1.2348455492762502</v>
      </c>
      <c r="D313" s="1">
        <v>1.6568604340369417</v>
      </c>
      <c r="E313" s="1">
        <v>1.1712043226435895</v>
      </c>
      <c r="F313" s="1">
        <v>1.6568604340369415</v>
      </c>
      <c r="G313" s="1"/>
      <c r="H313" s="9" t="s">
        <v>310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B314" s="4" t="s">
        <v>311</v>
      </c>
      <c r="C314" s="1">
        <v>1.2348455492762502</v>
      </c>
      <c r="D314" s="1">
        <v>1.6568604340369417</v>
      </c>
      <c r="E314" s="1">
        <v>1.1712043226435895</v>
      </c>
      <c r="F314" s="1">
        <v>1.6568604340369415</v>
      </c>
      <c r="G314" s="1"/>
      <c r="H314" s="9" t="s">
        <v>312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B315" s="4" t="s">
        <v>313</v>
      </c>
      <c r="C315" s="1">
        <v>1.2348455492762502</v>
      </c>
      <c r="D315" s="1">
        <v>1.6568604340369417</v>
      </c>
      <c r="E315" s="1">
        <v>1.1712043226435895</v>
      </c>
      <c r="F315" s="1">
        <v>1.6568604340369415</v>
      </c>
      <c r="G315" s="1"/>
      <c r="H315" s="9" t="s">
        <v>314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B316" s="4" t="s">
        <v>315</v>
      </c>
      <c r="C316" s="1">
        <v>1.2348455492762502</v>
      </c>
      <c r="D316" s="1">
        <v>1.6568604340369417</v>
      </c>
      <c r="E316" s="1">
        <v>1.1712043226435895</v>
      </c>
      <c r="F316" s="1">
        <v>1.6568604340369415</v>
      </c>
      <c r="G316" s="1"/>
      <c r="H316" s="9" t="s">
        <v>316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B317" s="4" t="s">
        <v>317</v>
      </c>
      <c r="C317" s="1">
        <v>1.2348455492762502</v>
      </c>
      <c r="D317" s="1">
        <v>1.6568604340369417</v>
      </c>
      <c r="E317" s="1">
        <v>1.1712043226435895</v>
      </c>
      <c r="F317" s="1">
        <v>1.6568604340369415</v>
      </c>
      <c r="G317" s="1"/>
      <c r="H317" s="9" t="s">
        <v>318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B318" s="4" t="s">
        <v>319</v>
      </c>
      <c r="C318" s="1">
        <v>1.2348455492762502</v>
      </c>
      <c r="D318" s="1">
        <v>1.6568604340369417</v>
      </c>
      <c r="E318" s="1">
        <v>1.1712043226435895</v>
      </c>
      <c r="F318" s="1">
        <v>1.6568604340369415</v>
      </c>
      <c r="G318" s="1"/>
      <c r="H318" s="9" t="s">
        <v>320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B319" s="4" t="s">
        <v>321</v>
      </c>
      <c r="C319" s="1">
        <v>1.2348455492762502</v>
      </c>
      <c r="D319" s="1">
        <v>1.6568604340369417</v>
      </c>
      <c r="E319" s="1">
        <v>1.1712043226435895</v>
      </c>
      <c r="F319" s="1">
        <v>1.6568604340369415</v>
      </c>
      <c r="G319" s="1"/>
      <c r="H319" s="9" t="s">
        <v>322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B320" s="4" t="s">
        <v>323</v>
      </c>
      <c r="C320" s="1">
        <v>1.2348455492762502</v>
      </c>
      <c r="D320" s="1">
        <v>1.6568604340369417</v>
      </c>
      <c r="E320" s="1">
        <v>1.1712043226435895</v>
      </c>
      <c r="F320" s="1">
        <v>1.6568604340369415</v>
      </c>
      <c r="G320" s="1"/>
      <c r="H320" s="9" t="s">
        <v>324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B321" s="4" t="s">
        <v>325</v>
      </c>
      <c r="C321" s="1">
        <v>1.2348455492762502</v>
      </c>
      <c r="D321" s="1">
        <v>1.6568604340369417</v>
      </c>
      <c r="E321" s="1">
        <v>1.1712043226435895</v>
      </c>
      <c r="F321" s="1">
        <v>1.6568604340369415</v>
      </c>
      <c r="G321" s="1"/>
      <c r="H321" s="9" t="s">
        <v>326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B322" s="4" t="s">
        <v>327</v>
      </c>
      <c r="C322" s="1">
        <v>1.2348455492762502</v>
      </c>
      <c r="D322" s="1">
        <v>1.6568604340369417</v>
      </c>
      <c r="E322" s="1">
        <v>1.1712043226435895</v>
      </c>
      <c r="F322" s="1">
        <v>1.6568604340369415</v>
      </c>
      <c r="G322" s="1"/>
      <c r="H322" s="9" t="s">
        <v>328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B323" s="4" t="s">
        <v>329</v>
      </c>
      <c r="C323" s="1">
        <v>1.2348455492762502</v>
      </c>
      <c r="D323" s="1">
        <v>1.6568604340369417</v>
      </c>
      <c r="E323" s="1">
        <v>1.1712043226435895</v>
      </c>
      <c r="F323" s="1">
        <v>1.6568604340369415</v>
      </c>
      <c r="G323" s="1"/>
      <c r="H323" s="9" t="s">
        <v>330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B324" s="4" t="s">
        <v>3</v>
      </c>
      <c r="C324" s="1">
        <v>1.2348455492762502</v>
      </c>
      <c r="D324" s="1">
        <v>1.6568604340369417</v>
      </c>
      <c r="E324" s="1">
        <v>1.1712043226435895</v>
      </c>
      <c r="F324" s="1">
        <v>1.6568604340369415</v>
      </c>
      <c r="G324" s="1"/>
      <c r="H324" s="9" t="s">
        <v>3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2" t="s">
        <v>331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2" t="s">
        <v>332</v>
      </c>
      <c r="D328" s="1"/>
      <c r="E328" s="1"/>
      <c r="F328" s="1"/>
      <c r="G328" s="1"/>
      <c r="H328" s="1"/>
      <c r="I328" s="1"/>
      <c r="J328" s="1"/>
      <c r="K328" s="1"/>
      <c r="V328" s="1"/>
      <c r="W328" s="1"/>
      <c r="X328" s="1"/>
      <c r="Y328" s="1"/>
      <c r="Z328" s="1"/>
    </row>
    <row r="329" ht="14.25" customHeight="1">
      <c r="A329" s="1"/>
      <c r="B329" s="10">
        <f t="array" ref="B329">INDEX(C329:J329,MATCH('Model 1 Summary'!$D$8,'Model 1'!$C$331:$J$331,0))</f>
        <v>0.03</v>
      </c>
      <c r="C329" s="11">
        <v>0.03</v>
      </c>
      <c r="D329" s="11">
        <v>0.03</v>
      </c>
      <c r="E329" s="11">
        <v>0.05</v>
      </c>
      <c r="F329" s="11">
        <v>0.05</v>
      </c>
      <c r="G329" s="11">
        <v>0.0</v>
      </c>
      <c r="H329" s="11"/>
      <c r="I329" s="11"/>
      <c r="J329" s="11"/>
      <c r="K329" s="1"/>
      <c r="W329" s="1"/>
      <c r="X329" s="1"/>
      <c r="Y329" s="1"/>
      <c r="Z329" s="1"/>
    </row>
    <row r="330" ht="14.25" customHeight="1">
      <c r="A330" s="1"/>
      <c r="B330" s="12" t="str">
        <f t="array" ref="B330">INDEX(C330:J330,MATCH('Model 1 Summary'!$D$8,'Model 1'!$C$331:$J$331,0))</f>
        <v>C</v>
      </c>
      <c r="C330" s="13" t="s">
        <v>333</v>
      </c>
      <c r="D330" s="13" t="s">
        <v>334</v>
      </c>
      <c r="E330" s="13" t="s">
        <v>333</v>
      </c>
      <c r="F330" s="13" t="s">
        <v>334</v>
      </c>
      <c r="G330" s="13" t="s">
        <v>335</v>
      </c>
      <c r="H330" s="14"/>
      <c r="I330" s="14"/>
      <c r="J330" s="14"/>
      <c r="K330" s="1"/>
      <c r="W330" s="1"/>
      <c r="X330" s="1"/>
      <c r="Y330" s="1"/>
      <c r="Z330" s="1"/>
    </row>
    <row r="331" ht="14.25" customHeight="1">
      <c r="A331" s="1"/>
      <c r="B331" s="1"/>
      <c r="C331" s="4" t="s">
        <v>336</v>
      </c>
      <c r="D331" s="4" t="s">
        <v>337</v>
      </c>
      <c r="E331" s="4" t="s">
        <v>338</v>
      </c>
      <c r="F331" s="4" t="s">
        <v>339</v>
      </c>
      <c r="G331" s="4" t="s">
        <v>340</v>
      </c>
      <c r="H331" s="1"/>
      <c r="I331" s="1"/>
      <c r="J331" s="1"/>
      <c r="K331" s="1"/>
      <c r="W331" s="1"/>
      <c r="X331" s="1"/>
      <c r="Y331" s="1"/>
      <c r="Z331" s="1"/>
    </row>
    <row r="332" ht="14.25" customHeight="1">
      <c r="A332" s="2" t="s">
        <v>341</v>
      </c>
      <c r="B332" s="4" t="s">
        <v>342</v>
      </c>
      <c r="C332" s="1">
        <v>0.9595036155676337</v>
      </c>
      <c r="D332" s="1">
        <v>0.9595036155676337</v>
      </c>
      <c r="E332" s="1">
        <v>0.9595036155676337</v>
      </c>
      <c r="F332" s="1">
        <v>0.9595036155676337</v>
      </c>
      <c r="G332" s="1">
        <v>1.0</v>
      </c>
      <c r="H332" s="1"/>
      <c r="I332" s="1"/>
      <c r="J332" s="1"/>
      <c r="K332" s="1"/>
      <c r="W332" s="1"/>
      <c r="X332" s="1"/>
      <c r="Y332" s="1"/>
      <c r="Z332" s="1"/>
    </row>
    <row r="333" ht="14.25" customHeight="1">
      <c r="A333" s="1"/>
      <c r="B333" s="4" t="s">
        <v>343</v>
      </c>
      <c r="C333" s="1">
        <v>0.9644211229384796</v>
      </c>
      <c r="D333" s="1">
        <v>0.9644211229384796</v>
      </c>
      <c r="E333" s="1">
        <v>0.9644211229384796</v>
      </c>
      <c r="F333" s="1">
        <v>0.9644211229384796</v>
      </c>
      <c r="G333" s="1">
        <v>1.0</v>
      </c>
      <c r="H333" s="1"/>
      <c r="I333" s="1"/>
      <c r="J333" s="1"/>
      <c r="K333" s="1"/>
      <c r="W333" s="1"/>
      <c r="X333" s="1"/>
      <c r="Y333" s="1"/>
      <c r="Z333" s="1"/>
    </row>
    <row r="334" ht="14.25" customHeight="1">
      <c r="A334" s="1"/>
      <c r="B334" s="4" t="s">
        <v>344</v>
      </c>
      <c r="C334" s="1">
        <v>0.9693638327977269</v>
      </c>
      <c r="D334" s="1">
        <v>0.9693638327977269</v>
      </c>
      <c r="E334" s="1">
        <v>0.9693638327977269</v>
      </c>
      <c r="F334" s="1">
        <v>0.9693638327977269</v>
      </c>
      <c r="G334" s="1">
        <v>1.0</v>
      </c>
      <c r="H334" s="1"/>
      <c r="I334" s="1"/>
      <c r="J334" s="1"/>
      <c r="K334" s="1"/>
      <c r="W334" s="1"/>
      <c r="X334" s="1"/>
      <c r="Y334" s="1"/>
      <c r="Z334" s="1"/>
    </row>
    <row r="335" ht="14.25" customHeight="1">
      <c r="A335" s="1"/>
      <c r="B335" s="4" t="s">
        <v>345</v>
      </c>
      <c r="C335" s="1">
        <v>0.9743318743094769</v>
      </c>
      <c r="D335" s="1">
        <v>0.9743318743094769</v>
      </c>
      <c r="E335" s="1">
        <v>0.9743318743094769</v>
      </c>
      <c r="F335" s="1">
        <v>0.9743318743094769</v>
      </c>
      <c r="G335" s="1">
        <v>1.0</v>
      </c>
      <c r="H335" s="1"/>
      <c r="I335" s="1"/>
      <c r="J335" s="1"/>
      <c r="K335" s="1"/>
      <c r="W335" s="1"/>
      <c r="X335" s="1"/>
      <c r="Y335" s="1"/>
      <c r="Z335" s="1"/>
    </row>
    <row r="336" ht="14.25" customHeight="1">
      <c r="A336" s="1"/>
      <c r="B336" s="4" t="s">
        <v>346</v>
      </c>
      <c r="C336" s="1">
        <v>0.9793253772998043</v>
      </c>
      <c r="D336" s="1">
        <v>0.9793253772998043</v>
      </c>
      <c r="E336" s="1">
        <v>0.9793253772998043</v>
      </c>
      <c r="F336" s="1">
        <v>0.9793253772998043</v>
      </c>
      <c r="G336" s="1">
        <v>1.0</v>
      </c>
      <c r="H336" s="1"/>
      <c r="I336" s="1"/>
      <c r="J336" s="1"/>
      <c r="K336" s="1"/>
      <c r="W336" s="1"/>
      <c r="X336" s="1"/>
      <c r="Y336" s="1"/>
      <c r="Z336" s="1"/>
    </row>
    <row r="337" ht="14.25" customHeight="1">
      <c r="A337" s="1"/>
      <c r="B337" s="4" t="s">
        <v>347</v>
      </c>
      <c r="C337" s="1">
        <v>0.9843444722601492</v>
      </c>
      <c r="D337" s="1">
        <v>0.9843444722601492</v>
      </c>
      <c r="E337" s="1">
        <v>0.9843444722601492</v>
      </c>
      <c r="F337" s="1">
        <v>0.9843444722601492</v>
      </c>
      <c r="G337" s="1">
        <v>1.0</v>
      </c>
      <c r="H337" s="1"/>
      <c r="I337" s="1"/>
      <c r="J337" s="1"/>
      <c r="K337" s="1"/>
      <c r="W337" s="1"/>
      <c r="X337" s="1"/>
      <c r="Y337" s="1"/>
      <c r="Z337" s="1"/>
    </row>
    <row r="338" ht="14.25" customHeight="1">
      <c r="A338" s="1"/>
      <c r="B338" s="4" t="s">
        <v>348</v>
      </c>
      <c r="C338" s="1">
        <v>0.9893892903507272</v>
      </c>
      <c r="D338" s="1">
        <v>0.9893892903507272</v>
      </c>
      <c r="E338" s="1">
        <v>0.9893892903507272</v>
      </c>
      <c r="F338" s="1">
        <v>0.9893892903507272</v>
      </c>
      <c r="G338" s="1">
        <v>1.0</v>
      </c>
      <c r="H338" s="1"/>
      <c r="I338" s="1"/>
      <c r="J338" s="1"/>
      <c r="K338" s="1"/>
      <c r="W338" s="1"/>
      <c r="X338" s="1"/>
      <c r="Y338" s="1"/>
      <c r="Z338" s="1"/>
    </row>
    <row r="339" ht="14.25" customHeight="1">
      <c r="A339" s="1"/>
      <c r="B339" s="4" t="s">
        <v>349</v>
      </c>
      <c r="C339" s="1">
        <v>0.9944599634039574</v>
      </c>
      <c r="D339" s="1">
        <v>0.9944599634039574</v>
      </c>
      <c r="E339" s="1">
        <v>0.9944599634039574</v>
      </c>
      <c r="F339" s="1">
        <v>0.9944599634039574</v>
      </c>
      <c r="G339" s="1">
        <v>1.0</v>
      </c>
      <c r="H339" s="1"/>
      <c r="I339" s="1"/>
      <c r="J339" s="1"/>
      <c r="K339" s="1"/>
      <c r="W339" s="1"/>
      <c r="X339" s="1"/>
      <c r="Y339" s="1"/>
      <c r="Z339" s="1"/>
    </row>
    <row r="340" ht="14.25" customHeight="1">
      <c r="A340" s="1"/>
      <c r="B340" s="4" t="s">
        <v>350</v>
      </c>
      <c r="C340" s="1">
        <v>0.9995566239279066</v>
      </c>
      <c r="D340" s="1">
        <v>0.9995566239279066</v>
      </c>
      <c r="E340" s="1">
        <v>0.9995566239279066</v>
      </c>
      <c r="F340" s="1">
        <v>0.9995566239279066</v>
      </c>
      <c r="G340" s="1">
        <v>1.0</v>
      </c>
      <c r="H340" s="1"/>
      <c r="I340" s="1"/>
      <c r="J340" s="1"/>
      <c r="K340" s="1"/>
      <c r="W340" s="1"/>
      <c r="X340" s="1"/>
      <c r="Y340" s="1"/>
      <c r="Z340" s="1"/>
    </row>
    <row r="341" ht="14.25" customHeight="1">
      <c r="A341" s="1"/>
      <c r="B341" s="4" t="s">
        <v>351</v>
      </c>
      <c r="C341" s="1">
        <v>1.004679405109753</v>
      </c>
      <c r="D341" s="1">
        <v>1.004679405109753</v>
      </c>
      <c r="E341" s="1">
        <v>1.004679405109753</v>
      </c>
      <c r="F341" s="1">
        <v>1.004679405109753</v>
      </c>
      <c r="G341" s="1">
        <v>1.0</v>
      </c>
      <c r="H341" s="1"/>
      <c r="I341" s="1"/>
      <c r="J341" s="1"/>
      <c r="K341" s="1"/>
      <c r="W341" s="1"/>
      <c r="X341" s="1"/>
      <c r="Y341" s="1"/>
      <c r="Z341" s="1"/>
    </row>
    <row r="342" ht="14.25" customHeight="1">
      <c r="A342" s="1"/>
      <c r="B342" s="4" t="s">
        <v>352</v>
      </c>
      <c r="C342" s="1">
        <v>1.0098284408192655</v>
      </c>
      <c r="D342" s="1">
        <v>1.0098284408192655</v>
      </c>
      <c r="E342" s="1">
        <v>1.0098284408192655</v>
      </c>
      <c r="F342" s="1">
        <v>1.0098284408192655</v>
      </c>
      <c r="G342" s="1">
        <v>1.0</v>
      </c>
      <c r="H342" s="1"/>
      <c r="I342" s="1"/>
      <c r="J342" s="1"/>
      <c r="K342" s="1"/>
      <c r="W342" s="1"/>
      <c r="X342" s="1"/>
      <c r="Y342" s="1"/>
      <c r="Z342" s="1"/>
    </row>
    <row r="343" ht="14.25" customHeight="1">
      <c r="A343" s="1"/>
      <c r="B343" s="4" t="s">
        <v>353</v>
      </c>
      <c r="C343" s="1">
        <v>1.0150038656123037</v>
      </c>
      <c r="D343" s="1">
        <v>1.0150038656123037</v>
      </c>
      <c r="E343" s="1">
        <v>1.0150038656123037</v>
      </c>
      <c r="F343" s="1">
        <v>1.0150038656123037</v>
      </c>
      <c r="G343" s="1">
        <v>1.0</v>
      </c>
      <c r="H343" s="1"/>
      <c r="I343" s="1"/>
      <c r="J343" s="1"/>
      <c r="K343" s="1"/>
      <c r="W343" s="1"/>
      <c r="X343" s="1"/>
      <c r="Y343" s="1"/>
      <c r="Z343" s="1"/>
    </row>
    <row r="344" ht="14.25" customHeight="1">
      <c r="A344" s="1"/>
      <c r="B344" s="4" t="s">
        <v>354</v>
      </c>
      <c r="C344" s="1">
        <v>1.0202058147343327</v>
      </c>
      <c r="D344" s="1">
        <v>1.0202058147343327</v>
      </c>
      <c r="E344" s="1">
        <v>1.0202058147343327</v>
      </c>
      <c r="F344" s="1">
        <v>1.0202058147343327</v>
      </c>
      <c r="G344" s="1">
        <v>1.0</v>
      </c>
      <c r="H344" s="1"/>
      <c r="I344" s="1"/>
      <c r="J344" s="1"/>
      <c r="K344" s="1"/>
      <c r="W344" s="1"/>
      <c r="X344" s="1"/>
      <c r="Y344" s="1"/>
      <c r="Z344" s="1"/>
    </row>
    <row r="345" ht="14.25" customHeight="1">
      <c r="A345" s="1"/>
      <c r="B345" s="4" t="s">
        <v>355</v>
      </c>
      <c r="C345" s="1">
        <v>1.0254344241239575</v>
      </c>
      <c r="D345" s="1">
        <v>1.0254344241239575</v>
      </c>
      <c r="E345" s="1">
        <v>1.0254344241239575</v>
      </c>
      <c r="F345" s="1">
        <v>1.0254344241239575</v>
      </c>
      <c r="G345" s="1">
        <v>1.0</v>
      </c>
      <c r="H345" s="1"/>
      <c r="I345" s="1"/>
      <c r="J345" s="1"/>
      <c r="K345" s="1"/>
      <c r="W345" s="1"/>
      <c r="X345" s="1"/>
      <c r="Y345" s="1"/>
      <c r="Z345" s="1"/>
    </row>
    <row r="346" ht="14.25" customHeight="1">
      <c r="A346" s="1"/>
      <c r="B346" s="4" t="s">
        <v>356</v>
      </c>
      <c r="C346" s="1">
        <v>1.0306898304164762</v>
      </c>
      <c r="D346" s="1">
        <v>1.0306898304164762</v>
      </c>
      <c r="E346" s="1">
        <v>1.0306898304164762</v>
      </c>
      <c r="F346" s="1">
        <v>1.0306898304164762</v>
      </c>
      <c r="G346" s="1">
        <v>1.0</v>
      </c>
      <c r="H346" s="1"/>
      <c r="I346" s="1"/>
      <c r="J346" s="1"/>
      <c r="K346" s="1"/>
      <c r="W346" s="1"/>
      <c r="X346" s="1"/>
      <c r="Y346" s="1"/>
      <c r="Z346" s="1"/>
    </row>
    <row r="347" ht="14.25" customHeight="1">
      <c r="A347" s="1"/>
      <c r="B347" s="4" t="s">
        <v>357</v>
      </c>
      <c r="C347" s="1">
        <v>1.03597217094745</v>
      </c>
      <c r="D347" s="1">
        <v>1.03597217094745</v>
      </c>
      <c r="E347" s="1">
        <v>1.03597217094745</v>
      </c>
      <c r="F347" s="1">
        <v>1.03597217094745</v>
      </c>
      <c r="G347" s="1">
        <v>1.0</v>
      </c>
      <c r="H347" s="1"/>
      <c r="I347" s="1"/>
      <c r="J347" s="1"/>
      <c r="K347" s="1"/>
      <c r="W347" s="1"/>
      <c r="X347" s="1"/>
      <c r="Y347" s="1"/>
      <c r="Z347" s="1"/>
    </row>
    <row r="348" ht="14.25" customHeight="1">
      <c r="A348" s="1"/>
      <c r="B348" s="4" t="s">
        <v>358</v>
      </c>
      <c r="C348" s="1">
        <v>1.0412815837562925</v>
      </c>
      <c r="D348" s="1">
        <v>1.0412815837562925</v>
      </c>
      <c r="E348" s="1">
        <v>1.0412815837562925</v>
      </c>
      <c r="F348" s="1">
        <v>1.0412815837562925</v>
      </c>
      <c r="G348" s="1">
        <v>1.0</v>
      </c>
      <c r="H348" s="1"/>
      <c r="I348" s="1"/>
      <c r="J348" s="1"/>
      <c r="K348" s="1"/>
      <c r="W348" s="1"/>
      <c r="X348" s="1"/>
      <c r="Y348" s="1"/>
      <c r="Z348" s="1"/>
    </row>
    <row r="349" ht="14.25" customHeight="1">
      <c r="A349" s="1"/>
      <c r="B349" s="4" t="s">
        <v>359</v>
      </c>
      <c r="C349" s="1">
        <v>1.0466182075898758</v>
      </c>
      <c r="D349" s="1">
        <v>1.0466182075898758</v>
      </c>
      <c r="E349" s="1">
        <v>1.0466182075898758</v>
      </c>
      <c r="F349" s="1">
        <v>1.0466182075898758</v>
      </c>
      <c r="G349" s="1">
        <v>1.0</v>
      </c>
      <c r="H349" s="1"/>
      <c r="I349" s="1"/>
      <c r="J349" s="1"/>
      <c r="K349" s="1"/>
      <c r="W349" s="1"/>
      <c r="X349" s="1"/>
      <c r="Y349" s="1"/>
      <c r="Z349" s="1"/>
    </row>
    <row r="350" ht="14.25" customHeight="1">
      <c r="A350" s="1"/>
      <c r="B350" s="4" t="s">
        <v>360</v>
      </c>
      <c r="C350" s="1">
        <v>1.051982181906158</v>
      </c>
      <c r="D350" s="1">
        <v>1.051982181906158</v>
      </c>
      <c r="E350" s="1">
        <v>1.051982181906158</v>
      </c>
      <c r="F350" s="1">
        <v>1.051982181906158</v>
      </c>
      <c r="G350" s="1">
        <v>1.0</v>
      </c>
      <c r="H350" s="1"/>
      <c r="I350" s="1"/>
      <c r="J350" s="1"/>
      <c r="K350" s="1"/>
      <c r="W350" s="1"/>
      <c r="X350" s="1"/>
      <c r="Y350" s="1"/>
      <c r="Z350" s="1"/>
    </row>
    <row r="351" ht="14.25" customHeight="1">
      <c r="A351" s="1"/>
      <c r="B351" s="4" t="s">
        <v>361</v>
      </c>
      <c r="C351" s="1">
        <v>1.0573736468778265</v>
      </c>
      <c r="D351" s="1">
        <v>1.0573736468778265</v>
      </c>
      <c r="E351" s="1">
        <v>1.0573736468778265</v>
      </c>
      <c r="F351" s="1">
        <v>1.0573736468778265</v>
      </c>
      <c r="G351" s="1">
        <v>1.0</v>
      </c>
      <c r="H351" s="1"/>
      <c r="I351" s="1"/>
      <c r="J351" s="1"/>
      <c r="K351" s="1"/>
      <c r="W351" s="1"/>
      <c r="X351" s="1"/>
      <c r="Y351" s="1"/>
      <c r="Z351" s="1"/>
    </row>
    <row r="352" ht="14.25" customHeight="1">
      <c r="A352" s="1"/>
      <c r="B352" s="4" t="s">
        <v>362</v>
      </c>
      <c r="C352" s="1">
        <v>1.0627927433959607</v>
      </c>
      <c r="D352" s="1">
        <v>1.0627927433959607</v>
      </c>
      <c r="E352" s="1">
        <v>1.0627927433959607</v>
      </c>
      <c r="F352" s="1">
        <v>1.0627927433959607</v>
      </c>
      <c r="G352" s="1">
        <v>1.0</v>
      </c>
      <c r="H352" s="1"/>
      <c r="I352" s="1"/>
      <c r="J352" s="1"/>
      <c r="K352" s="1"/>
      <c r="W352" s="1"/>
      <c r="X352" s="1"/>
      <c r="Y352" s="1"/>
      <c r="Z352" s="1"/>
    </row>
    <row r="353" ht="14.25" customHeight="1">
      <c r="A353" s="1"/>
      <c r="B353" s="4" t="s">
        <v>363</v>
      </c>
      <c r="C353" s="1">
        <v>1.0682396130737153</v>
      </c>
      <c r="D353" s="1">
        <v>1.0682396130737153</v>
      </c>
      <c r="E353" s="1">
        <v>1.0682396130737153</v>
      </c>
      <c r="F353" s="1">
        <v>1.0682396130737153</v>
      </c>
      <c r="G353" s="1">
        <v>1.0</v>
      </c>
      <c r="H353" s="1"/>
      <c r="I353" s="1"/>
      <c r="J353" s="1"/>
      <c r="K353" s="1"/>
      <c r="W353" s="1"/>
      <c r="X353" s="1"/>
      <c r="Y353" s="1"/>
      <c r="Z353" s="1"/>
    </row>
    <row r="354" ht="14.25" customHeight="1">
      <c r="A354" s="1"/>
      <c r="B354" s="4" t="s">
        <v>364</v>
      </c>
      <c r="C354" s="1">
        <v>1.073714398250019</v>
      </c>
      <c r="D354" s="1">
        <v>1.073714398250019</v>
      </c>
      <c r="E354" s="1">
        <v>1.073714398250019</v>
      </c>
      <c r="F354" s="1">
        <v>1.073714398250019</v>
      </c>
      <c r="G354" s="1">
        <v>1.0</v>
      </c>
      <c r="H354" s="1"/>
      <c r="I354" s="1"/>
      <c r="J354" s="1"/>
      <c r="K354" s="1"/>
      <c r="V354" s="1"/>
      <c r="W354" s="1"/>
      <c r="X354" s="1"/>
      <c r="Y354" s="1"/>
      <c r="Z354" s="1"/>
    </row>
    <row r="355" ht="14.25" customHeight="1">
      <c r="A355" s="1"/>
      <c r="B355" s="4" t="s">
        <v>365</v>
      </c>
      <c r="C355" s="1">
        <v>1.079217241993296</v>
      </c>
      <c r="D355" s="1">
        <v>1.079217241993296</v>
      </c>
      <c r="E355" s="1">
        <v>1.079217241993296</v>
      </c>
      <c r="F355" s="1">
        <v>1.079217241993296</v>
      </c>
      <c r="G355" s="1">
        <v>1.0</v>
      </c>
      <c r="H355" s="1"/>
      <c r="I355" s="1"/>
      <c r="J355" s="1"/>
      <c r="K355" s="1"/>
      <c r="V355" s="1"/>
      <c r="W355" s="1"/>
      <c r="X355" s="1"/>
      <c r="Y355" s="1"/>
      <c r="Z355" s="1"/>
    </row>
    <row r="356" ht="14.25" customHeight="1">
      <c r="A356" s="1"/>
      <c r="B356" s="4" t="s">
        <v>366</v>
      </c>
      <c r="C356" s="1">
        <v>1.0847482881052029</v>
      </c>
      <c r="D356" s="1">
        <v>1.0847482881052029</v>
      </c>
      <c r="E356" s="1">
        <v>1.0847482881052029</v>
      </c>
      <c r="F356" s="1">
        <v>1.0847482881052029</v>
      </c>
      <c r="G356" s="1">
        <v>1.0</v>
      </c>
      <c r="H356" s="1"/>
      <c r="I356" s="1"/>
      <c r="J356" s="1"/>
      <c r="K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8.71"/>
    <col customWidth="1" min="3" max="3" width="20.71"/>
    <col customWidth="1" min="4" max="4" width="18.71"/>
    <col customWidth="1" min="5" max="5" width="3.71"/>
    <col customWidth="1" min="6" max="6" width="12.0"/>
    <col customWidth="1" min="7" max="7" width="7.0"/>
    <col customWidth="1" min="8" max="20" width="12.71"/>
    <col customWidth="1" min="21" max="21" width="9.14"/>
    <col customWidth="1" hidden="1" min="22" max="22" width="9.14"/>
    <col customWidth="1" min="23" max="26" width="9.14"/>
  </cols>
  <sheetData>
    <row r="1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15" t="s">
        <v>367</v>
      </c>
      <c r="L1" s="16"/>
      <c r="M1" s="16"/>
      <c r="N1" s="16"/>
      <c r="O1" s="16"/>
      <c r="P1" s="16"/>
      <c r="Q1" s="16"/>
      <c r="R1" s="16"/>
      <c r="S1" s="16"/>
      <c r="T1" s="17"/>
      <c r="U1" s="5"/>
      <c r="V1" s="18"/>
      <c r="W1" s="5"/>
      <c r="X1" s="5"/>
      <c r="Y1" s="5"/>
      <c r="Z1" s="5"/>
    </row>
    <row r="2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19" t="s">
        <v>368</v>
      </c>
      <c r="L2" s="20"/>
      <c r="M2" s="20"/>
      <c r="N2" s="20"/>
      <c r="O2" s="20"/>
      <c r="P2" s="20"/>
      <c r="Q2" s="20"/>
      <c r="R2" s="20"/>
      <c r="S2" s="21"/>
      <c r="T2" s="5"/>
      <c r="U2" s="5"/>
      <c r="V2" s="18"/>
      <c r="W2" s="5"/>
      <c r="X2" s="5"/>
      <c r="Y2" s="5"/>
      <c r="Z2" s="5"/>
    </row>
    <row r="3" ht="14.25" customHeight="1">
      <c r="A3" s="22" t="s">
        <v>369</v>
      </c>
      <c r="B3" s="23"/>
      <c r="C3" s="23"/>
      <c r="D3" s="24"/>
      <c r="E3" s="25"/>
      <c r="F3" s="5"/>
      <c r="G3" s="26" t="s">
        <v>370</v>
      </c>
      <c r="H3" s="26" t="s">
        <v>371</v>
      </c>
      <c r="I3" s="26" t="s">
        <v>372</v>
      </c>
      <c r="J3" s="26" t="s">
        <v>373</v>
      </c>
      <c r="K3" s="26" t="s">
        <v>374</v>
      </c>
      <c r="L3" s="26" t="s">
        <v>375</v>
      </c>
      <c r="M3" s="26" t="s">
        <v>376</v>
      </c>
      <c r="N3" s="26" t="s">
        <v>377</v>
      </c>
      <c r="O3" s="26" t="s">
        <v>378</v>
      </c>
      <c r="P3" s="26" t="s">
        <v>379</v>
      </c>
      <c r="Q3" s="26" t="s">
        <v>380</v>
      </c>
      <c r="R3" s="26" t="s">
        <v>381</v>
      </c>
      <c r="S3" s="26" t="s">
        <v>382</v>
      </c>
      <c r="T3" s="26" t="s">
        <v>383</v>
      </c>
      <c r="U3" s="5"/>
      <c r="V3" s="27" t="s">
        <v>384</v>
      </c>
      <c r="W3" s="5"/>
      <c r="X3" s="5"/>
      <c r="Y3" s="5"/>
      <c r="Z3" s="5"/>
    </row>
    <row r="4" ht="14.25" customHeight="1">
      <c r="A4" s="28" t="s">
        <v>385</v>
      </c>
      <c r="B4" s="29">
        <v>80.0</v>
      </c>
      <c r="C4" s="28" t="s">
        <v>386</v>
      </c>
      <c r="D4" s="30" t="s">
        <v>17</v>
      </c>
      <c r="E4" s="31"/>
      <c r="F4" s="5"/>
      <c r="G4" s="18">
        <f>B4</f>
        <v>80</v>
      </c>
      <c r="H4" s="5" t="s">
        <v>4</v>
      </c>
      <c r="I4" s="32">
        <f>IF('Model 1'!$B$330="C",$B$5*(1+'Model 1'!$B$329)^(V4-1),IF('Model 1'!$B$330="S",$B$5*(1+'Model 1'!$B$329*(V4-1)),$B$5))</f>
        <v>300</v>
      </c>
      <c r="J4" s="33">
        <f>'Model 1'!EMBLEMBase</f>
        <v>0.5234722574</v>
      </c>
      <c r="K4" s="33">
        <f t="array" ref="K4">INDEX('Model 1'!EMBLEMFac6,MATCH(D7,'Model 1'!D8:D10,0))</f>
        <v>0.9691677626</v>
      </c>
      <c r="L4" s="33">
        <f t="array" ref="L4">INDEX('Model 1'!EMBLEMFac15,MATCH(B6,'Model 1'!G8:G16,0))</f>
        <v>0.9862433547</v>
      </c>
      <c r="M4" s="33">
        <f t="array" ref="M4">INDEX('Model 1'!EMBLEMFac21Fac22,MATCH(D6,'Model 1'!$B$21:$B$39,0),MATCH(D4,'Model 1'!C20:F20,0))</f>
        <v>1.83511693</v>
      </c>
      <c r="N4" s="33">
        <f t="array" ref="N4">INDEX('Model 1'!EMBLEMFac9Fac18,MATCH(I4,'Model 1'!$A$45:$A$74,1),MATCH($D$5,'Model 1'!$C$44:$G$44,0))</f>
        <v>0.573457823</v>
      </c>
      <c r="O4" s="33">
        <f t="array" ref="O4">INDEX('Model 1'!EMBLEMFac21Fac18,MATCH(I4,'Model 1'!$A$80:$A$109,1),MATCH($D$4,'Model 1'!$C$79:$F$79,0))</f>
        <v>0.8512053781</v>
      </c>
      <c r="P4" s="33">
        <f t="array" ref="P4">INDEX('Model 1'!EMBLEMFac22Fac19,MATCH(B4,'Model 1'!B115:B180,0),MATCH(D6,'Model 1'!$C$114:$U$114,0))</f>
        <v>0.9696737797</v>
      </c>
      <c r="Q4" s="33">
        <f t="array" ref="Q4">INDEX('Model 1'!EMBLEMFac21Fac25,MATCH(B7,'Model 1'!B186:B197,0),MATCH(D4,'Model 1'!C185:F185,0))</f>
        <v>0.9803476433</v>
      </c>
      <c r="R4" s="33">
        <f t="array" ref="R4">INDEX('Model 1'!EMBLEMFac13Fac28,MATCH($B$9,'Model 1'!$B$332:$B$356,0),MATCH($D$8,'Model 1'!$C$331:$J$331,0))</f>
        <v>1.004679405</v>
      </c>
      <c r="S4" s="33">
        <f t="array" ref="S4">IFERROR(INDEX('Model 1'!EMBLEMFac21Fac26,MATCH(H4,'Model 1'!$H$203:$H$324,0),MATCH($D$4,'Model 1'!$C$202:$F$202,0)),S3)</f>
        <v>1.239188129</v>
      </c>
      <c r="T4" s="33">
        <f t="shared" ref="T4:T363" si="3">MIN(1,PRODUCT(J4:S4))</f>
        <v>0.5304528755</v>
      </c>
      <c r="U4" s="5"/>
      <c r="V4" s="18">
        <v>1.0</v>
      </c>
      <c r="W4" s="34"/>
      <c r="X4" s="34"/>
      <c r="Y4" s="5"/>
      <c r="Z4" s="5"/>
    </row>
    <row r="5" ht="14.25" customHeight="1">
      <c r="A5" s="28" t="s">
        <v>387</v>
      </c>
      <c r="B5" s="35">
        <v>300.0</v>
      </c>
      <c r="C5" s="28" t="s">
        <v>388</v>
      </c>
      <c r="D5" s="30" t="s">
        <v>43</v>
      </c>
      <c r="E5" s="31"/>
      <c r="F5" s="5"/>
      <c r="G5" s="18">
        <f t="shared" ref="G5:G15" si="4">G4</f>
        <v>80</v>
      </c>
      <c r="H5" s="5" t="s">
        <v>6</v>
      </c>
      <c r="I5" s="32">
        <f>IF('Model 1'!$B$330="C",$B$5*(1+'Model 1'!$B$329)^(V5-1),IF('Model 1'!$B$330="S",$B$5*(1+'Model 1'!$B$329*(V5-1)),$B$5))</f>
        <v>300</v>
      </c>
      <c r="J5" s="33">
        <f t="shared" ref="J5:M5" si="1">J4</f>
        <v>0.5234722574</v>
      </c>
      <c r="K5" s="33">
        <f t="shared" si="1"/>
        <v>0.9691677626</v>
      </c>
      <c r="L5" s="33">
        <f t="shared" si="1"/>
        <v>0.9862433547</v>
      </c>
      <c r="M5" s="33">
        <f t="shared" si="1"/>
        <v>1.83511693</v>
      </c>
      <c r="N5" s="33">
        <f t="array" ref="N5">INDEX('Model 1'!EMBLEMFac9Fac18,MATCH(I5,'Model 1'!$A$45:$A$74,1),MATCH($D$5,'Model 1'!$C$44:$G$44,0))</f>
        <v>0.573457823</v>
      </c>
      <c r="O5" s="33">
        <f t="array" ref="O5">INDEX('Model 1'!EMBLEMFac21Fac18,MATCH(I5,'Model 1'!$A$80:$A$109,1),MATCH($D$4,'Model 1'!$C$79:$F$79,0))</f>
        <v>0.8512053781</v>
      </c>
      <c r="P5" s="33">
        <f t="shared" ref="P5:R5" si="2">P4</f>
        <v>0.9696737797</v>
      </c>
      <c r="Q5" s="33">
        <f t="shared" si="2"/>
        <v>0.9803476433</v>
      </c>
      <c r="R5" s="33">
        <f t="shared" si="2"/>
        <v>1.004679405</v>
      </c>
      <c r="S5" s="33">
        <f t="array" ref="S5">IFERROR(INDEX('Model 1'!EMBLEMFac21Fac26,MATCH(H5,'Model 1'!$H$203:$H$324,0),MATCH($D$4,'Model 1'!$C$202:$F$202,0)),S4)</f>
        <v>1.153273143</v>
      </c>
      <c r="T5" s="33">
        <f t="shared" si="3"/>
        <v>0.4936756905</v>
      </c>
      <c r="U5" s="5"/>
      <c r="V5" s="18">
        <f t="shared" ref="V5:V15" si="7">V4</f>
        <v>1</v>
      </c>
      <c r="W5" s="34"/>
      <c r="X5" s="34"/>
      <c r="Y5" s="5"/>
      <c r="Z5" s="5"/>
    </row>
    <row r="6" ht="14.25" customHeight="1">
      <c r="A6" s="28" t="s">
        <v>389</v>
      </c>
      <c r="B6" s="30" t="s">
        <v>10</v>
      </c>
      <c r="C6" s="28" t="s">
        <v>390</v>
      </c>
      <c r="D6" s="30" t="s">
        <v>21</v>
      </c>
      <c r="E6" s="31"/>
      <c r="F6" s="5"/>
      <c r="G6" s="18">
        <f t="shared" si="4"/>
        <v>80</v>
      </c>
      <c r="H6" s="5" t="s">
        <v>8</v>
      </c>
      <c r="I6" s="32">
        <f>IF('Model 1'!$B$330="C",$B$5*(1+'Model 1'!$B$329)^(V6-1),IF('Model 1'!$B$330="S",$B$5*(1+'Model 1'!$B$329*(V6-1)),$B$5))</f>
        <v>300</v>
      </c>
      <c r="J6" s="33">
        <f t="shared" ref="J6:M6" si="5">J5</f>
        <v>0.5234722574</v>
      </c>
      <c r="K6" s="33">
        <f t="shared" si="5"/>
        <v>0.9691677626</v>
      </c>
      <c r="L6" s="33">
        <f t="shared" si="5"/>
        <v>0.9862433547</v>
      </c>
      <c r="M6" s="33">
        <f t="shared" si="5"/>
        <v>1.83511693</v>
      </c>
      <c r="N6" s="33">
        <f t="array" ref="N6">INDEX('Model 1'!EMBLEMFac9Fac18,MATCH(I6,'Model 1'!$A$45:$A$74,1),MATCH($D$5,'Model 1'!$C$44:$G$44,0))</f>
        <v>0.573457823</v>
      </c>
      <c r="O6" s="33">
        <f t="array" ref="O6">INDEX('Model 1'!EMBLEMFac21Fac18,MATCH(I6,'Model 1'!$A$80:$A$109,1),MATCH($D$4,'Model 1'!$C$79:$F$79,0))</f>
        <v>0.8512053781</v>
      </c>
      <c r="P6" s="33">
        <f t="shared" ref="P6:R6" si="6">P5</f>
        <v>0.9696737797</v>
      </c>
      <c r="Q6" s="33">
        <f t="shared" si="6"/>
        <v>0.9803476433</v>
      </c>
      <c r="R6" s="33">
        <f t="shared" si="6"/>
        <v>1.004679405</v>
      </c>
      <c r="S6" s="33">
        <f t="array" ref="S6">IFERROR(INDEX('Model 1'!EMBLEMFac21Fac26,MATCH(H6,'Model 1'!$H$203:$H$324,0),MATCH($D$4,'Model 1'!$C$202:$F$202,0)),S5)</f>
        <v>1.073708597</v>
      </c>
      <c r="T6" s="33">
        <f t="shared" si="3"/>
        <v>0.4596169052</v>
      </c>
      <c r="U6" s="5"/>
      <c r="V6" s="18">
        <f t="shared" si="7"/>
        <v>1</v>
      </c>
      <c r="W6" s="34"/>
      <c r="X6" s="34"/>
      <c r="Y6" s="5"/>
      <c r="Z6" s="5"/>
    </row>
    <row r="7" ht="14.25" customHeight="1">
      <c r="A7" s="28" t="s">
        <v>391</v>
      </c>
      <c r="B7" s="30" t="s">
        <v>90</v>
      </c>
      <c r="C7" s="28" t="s">
        <v>392</v>
      </c>
      <c r="D7" s="30" t="s">
        <v>7</v>
      </c>
      <c r="E7" s="31"/>
      <c r="F7" s="5"/>
      <c r="G7" s="18">
        <f t="shared" si="4"/>
        <v>80</v>
      </c>
      <c r="H7" s="5" t="s">
        <v>9</v>
      </c>
      <c r="I7" s="32">
        <f>IF('Model 1'!$B$330="C",$B$5*(1+'Model 1'!$B$329)^(V7-1),IF('Model 1'!$B$330="S",$B$5*(1+'Model 1'!$B$329*(V7-1)),$B$5))</f>
        <v>300</v>
      </c>
      <c r="J7" s="33">
        <f t="shared" ref="J7:M7" si="8">J6</f>
        <v>0.5234722574</v>
      </c>
      <c r="K7" s="33">
        <f t="shared" si="8"/>
        <v>0.9691677626</v>
      </c>
      <c r="L7" s="33">
        <f t="shared" si="8"/>
        <v>0.9862433547</v>
      </c>
      <c r="M7" s="33">
        <f t="shared" si="8"/>
        <v>1.83511693</v>
      </c>
      <c r="N7" s="33">
        <f t="array" ref="N7">INDEX('Model 1'!EMBLEMFac9Fac18,MATCH(I7,'Model 1'!$A$45:$A$74,1),MATCH($D$5,'Model 1'!$C$44:$G$44,0))</f>
        <v>0.573457823</v>
      </c>
      <c r="O7" s="33">
        <f t="array" ref="O7">INDEX('Model 1'!EMBLEMFac21Fac18,MATCH(I7,'Model 1'!$A$80:$A$109,1),MATCH($D$4,'Model 1'!$C$79:$F$79,0))</f>
        <v>0.8512053781</v>
      </c>
      <c r="P7" s="33">
        <f t="shared" ref="P7:R7" si="9">P6</f>
        <v>0.9696737797</v>
      </c>
      <c r="Q7" s="33">
        <f t="shared" si="9"/>
        <v>0.9803476433</v>
      </c>
      <c r="R7" s="33">
        <f t="shared" si="9"/>
        <v>1.004679405</v>
      </c>
      <c r="S7" s="33">
        <f t="array" ref="S7">IFERROR(INDEX('Model 1'!EMBLEMFac21Fac26,MATCH(H7,'Model 1'!$H$203:$H$324,0),MATCH($D$4,'Model 1'!$C$202:$F$202,0)),S6)</f>
        <v>1</v>
      </c>
      <c r="T7" s="33">
        <f t="shared" si="3"/>
        <v>0.428064846</v>
      </c>
      <c r="U7" s="5"/>
      <c r="V7" s="18">
        <f t="shared" si="7"/>
        <v>1</v>
      </c>
      <c r="W7" s="34"/>
      <c r="X7" s="34"/>
      <c r="Y7" s="5"/>
      <c r="Z7" s="5"/>
    </row>
    <row r="8" ht="14.25" customHeight="1">
      <c r="A8" s="28" t="s">
        <v>393</v>
      </c>
      <c r="B8" s="30" t="s">
        <v>394</v>
      </c>
      <c r="C8" s="28" t="s">
        <v>395</v>
      </c>
      <c r="D8" s="29" t="s">
        <v>336</v>
      </c>
      <c r="E8" s="36"/>
      <c r="F8" s="5"/>
      <c r="G8" s="18">
        <f t="shared" si="4"/>
        <v>80</v>
      </c>
      <c r="H8" s="5" t="s">
        <v>10</v>
      </c>
      <c r="I8" s="32">
        <f>IF('Model 1'!$B$330="C",$B$5*(1+'Model 1'!$B$329)^(V8-1),IF('Model 1'!$B$330="S",$B$5*(1+'Model 1'!$B$329*(V8-1)),$B$5))</f>
        <v>300</v>
      </c>
      <c r="J8" s="33">
        <f t="shared" ref="J8:M8" si="10">J7</f>
        <v>0.5234722574</v>
      </c>
      <c r="K8" s="33">
        <f t="shared" si="10"/>
        <v>0.9691677626</v>
      </c>
      <c r="L8" s="33">
        <f t="shared" si="10"/>
        <v>0.9862433547</v>
      </c>
      <c r="M8" s="33">
        <f t="shared" si="10"/>
        <v>1.83511693</v>
      </c>
      <c r="N8" s="33">
        <f t="array" ref="N8">INDEX('Model 1'!EMBLEMFac9Fac18,MATCH(I8,'Model 1'!$A$45:$A$74,1),MATCH($D$5,'Model 1'!$C$44:$G$44,0))</f>
        <v>0.573457823</v>
      </c>
      <c r="O8" s="33">
        <f t="array" ref="O8">INDEX('Model 1'!EMBLEMFac21Fac18,MATCH(I8,'Model 1'!$A$80:$A$109,1),MATCH($D$4,'Model 1'!$C$79:$F$79,0))</f>
        <v>0.8512053781</v>
      </c>
      <c r="P8" s="33">
        <f t="shared" ref="P8:R8" si="11">P7</f>
        <v>0.9696737797</v>
      </c>
      <c r="Q8" s="33">
        <f t="shared" si="11"/>
        <v>0.9803476433</v>
      </c>
      <c r="R8" s="33">
        <f t="shared" si="11"/>
        <v>1.004679405</v>
      </c>
      <c r="S8" s="33">
        <f t="array" ref="S8">IFERROR(INDEX('Model 1'!EMBLEMFac21Fac26,MATCH(H8,'Model 1'!$H$203:$H$324,0),MATCH($D$4,'Model 1'!$C$202:$F$202,0)),S7)</f>
        <v>1.015624905</v>
      </c>
      <c r="T8" s="33">
        <f t="shared" si="3"/>
        <v>0.4347533184</v>
      </c>
      <c r="U8" s="5"/>
      <c r="V8" s="18">
        <f t="shared" si="7"/>
        <v>1</v>
      </c>
      <c r="W8" s="34"/>
      <c r="X8" s="34"/>
      <c r="Y8" s="5"/>
      <c r="Z8" s="5"/>
    </row>
    <row r="9" ht="14.25" customHeight="1">
      <c r="A9" s="28" t="s">
        <v>396</v>
      </c>
      <c r="B9" s="29" t="s">
        <v>351</v>
      </c>
      <c r="C9" s="37"/>
      <c r="D9" s="38"/>
      <c r="E9" s="36"/>
      <c r="F9" s="5"/>
      <c r="G9" s="18">
        <f t="shared" si="4"/>
        <v>80</v>
      </c>
      <c r="H9" s="5" t="s">
        <v>11</v>
      </c>
      <c r="I9" s="32">
        <f>IF('Model 1'!$B$330="C",$B$5*(1+'Model 1'!$B$329)^(V9-1),IF('Model 1'!$B$330="S",$B$5*(1+'Model 1'!$B$329*(V9-1)),$B$5))</f>
        <v>300</v>
      </c>
      <c r="J9" s="33">
        <f t="shared" ref="J9:M9" si="12">J8</f>
        <v>0.5234722574</v>
      </c>
      <c r="K9" s="33">
        <f t="shared" si="12"/>
        <v>0.9691677626</v>
      </c>
      <c r="L9" s="33">
        <f t="shared" si="12"/>
        <v>0.9862433547</v>
      </c>
      <c r="M9" s="33">
        <f t="shared" si="12"/>
        <v>1.83511693</v>
      </c>
      <c r="N9" s="33">
        <f t="array" ref="N9">INDEX('Model 1'!EMBLEMFac9Fac18,MATCH(I9,'Model 1'!$A$45:$A$74,1),MATCH($D$5,'Model 1'!$C$44:$G$44,0))</f>
        <v>0.573457823</v>
      </c>
      <c r="O9" s="33">
        <f t="array" ref="O9">INDEX('Model 1'!EMBLEMFac21Fac18,MATCH(I9,'Model 1'!$A$80:$A$109,1),MATCH($D$4,'Model 1'!$C$79:$F$79,0))</f>
        <v>0.8512053781</v>
      </c>
      <c r="P9" s="33">
        <f t="shared" ref="P9:R9" si="13">P8</f>
        <v>0.9696737797</v>
      </c>
      <c r="Q9" s="33">
        <f t="shared" si="13"/>
        <v>0.9803476433</v>
      </c>
      <c r="R9" s="33">
        <f t="shared" si="13"/>
        <v>1.004679405</v>
      </c>
      <c r="S9" s="33">
        <f t="array" ref="S9">IFERROR(INDEX('Model 1'!EMBLEMFac21Fac26,MATCH(H9,'Model 1'!$H$203:$H$324,0),MATCH($D$4,'Model 1'!$C$202:$F$202,0)),S8)</f>
        <v>1.047328437</v>
      </c>
      <c r="T9" s="33">
        <f t="shared" si="3"/>
        <v>0.448324486</v>
      </c>
      <c r="U9" s="5"/>
      <c r="V9" s="18">
        <f t="shared" si="7"/>
        <v>1</v>
      </c>
      <c r="W9" s="34"/>
      <c r="X9" s="34"/>
      <c r="Y9" s="5"/>
      <c r="Z9" s="5"/>
    </row>
    <row r="10" ht="14.25" customHeight="1">
      <c r="A10" s="39"/>
      <c r="B10" s="40"/>
      <c r="C10" s="40"/>
      <c r="D10" s="40"/>
      <c r="E10" s="41"/>
      <c r="F10" s="5"/>
      <c r="G10" s="18">
        <f t="shared" si="4"/>
        <v>80</v>
      </c>
      <c r="H10" s="5" t="s">
        <v>102</v>
      </c>
      <c r="I10" s="32">
        <f>IF('Model 1'!$B$330="C",$B$5*(1+'Model 1'!$B$329)^(V10-1),IF('Model 1'!$B$330="S",$B$5*(1+'Model 1'!$B$329*(V10-1)),$B$5))</f>
        <v>300</v>
      </c>
      <c r="J10" s="33">
        <f t="shared" ref="J10:M10" si="14">J9</f>
        <v>0.5234722574</v>
      </c>
      <c r="K10" s="33">
        <f t="shared" si="14"/>
        <v>0.9691677626</v>
      </c>
      <c r="L10" s="33">
        <f t="shared" si="14"/>
        <v>0.9862433547</v>
      </c>
      <c r="M10" s="33">
        <f t="shared" si="14"/>
        <v>1.83511693</v>
      </c>
      <c r="N10" s="33">
        <f t="array" ref="N10">INDEX('Model 1'!EMBLEMFac9Fac18,MATCH(I10,'Model 1'!$A$45:$A$74,1),MATCH($D$5,'Model 1'!$C$44:$G$44,0))</f>
        <v>0.573457823</v>
      </c>
      <c r="O10" s="33">
        <f t="array" ref="O10">INDEX('Model 1'!EMBLEMFac21Fac18,MATCH(I10,'Model 1'!$A$80:$A$109,1),MATCH($D$4,'Model 1'!$C$79:$F$79,0))</f>
        <v>0.8512053781</v>
      </c>
      <c r="P10" s="33">
        <f t="shared" ref="P10:R10" si="15">P9</f>
        <v>0.9696737797</v>
      </c>
      <c r="Q10" s="33">
        <f t="shared" si="15"/>
        <v>0.9803476433</v>
      </c>
      <c r="R10" s="33">
        <f t="shared" si="15"/>
        <v>1.004679405</v>
      </c>
      <c r="S10" s="33">
        <f t="array" ref="S10">IFERROR(INDEX('Model 1'!EMBLEMFac21Fac26,MATCH(H10,'Model 1'!$H$203:$H$324,0),MATCH($D$4,'Model 1'!$C$202:$F$202,0)),S9)</f>
        <v>1.074528739</v>
      </c>
      <c r="T10" s="33">
        <f t="shared" si="3"/>
        <v>0.459967979</v>
      </c>
      <c r="U10" s="5"/>
      <c r="V10" s="18">
        <f t="shared" si="7"/>
        <v>1</v>
      </c>
      <c r="W10" s="34"/>
      <c r="X10" s="34"/>
      <c r="Y10" s="5"/>
      <c r="Z10" s="5"/>
    </row>
    <row r="11" ht="14.25" customHeight="1">
      <c r="A11" s="5"/>
      <c r="B11" s="5"/>
      <c r="C11" s="5"/>
      <c r="D11" s="5"/>
      <c r="E11" s="5"/>
      <c r="F11" s="5"/>
      <c r="G11" s="18">
        <f t="shared" si="4"/>
        <v>80</v>
      </c>
      <c r="H11" s="5" t="s">
        <v>104</v>
      </c>
      <c r="I11" s="32">
        <f>IF('Model 1'!$B$330="C",$B$5*(1+'Model 1'!$B$329)^(V11-1),IF('Model 1'!$B$330="S",$B$5*(1+'Model 1'!$B$329*(V11-1)),$B$5))</f>
        <v>300</v>
      </c>
      <c r="J11" s="33">
        <f t="shared" ref="J11:M11" si="16">J10</f>
        <v>0.5234722574</v>
      </c>
      <c r="K11" s="33">
        <f t="shared" si="16"/>
        <v>0.9691677626</v>
      </c>
      <c r="L11" s="33">
        <f t="shared" si="16"/>
        <v>0.9862433547</v>
      </c>
      <c r="M11" s="33">
        <f t="shared" si="16"/>
        <v>1.83511693</v>
      </c>
      <c r="N11" s="33">
        <f t="array" ref="N11">INDEX('Model 1'!EMBLEMFac9Fac18,MATCH(I11,'Model 1'!$A$45:$A$74,1),MATCH($D$5,'Model 1'!$C$44:$G$44,0))</f>
        <v>0.573457823</v>
      </c>
      <c r="O11" s="33">
        <f t="array" ref="O11">INDEX('Model 1'!EMBLEMFac21Fac18,MATCH(I11,'Model 1'!$A$80:$A$109,1),MATCH($D$4,'Model 1'!$C$79:$F$79,0))</f>
        <v>0.8512053781</v>
      </c>
      <c r="P11" s="33">
        <f t="shared" ref="P11:R11" si="17">P10</f>
        <v>0.9696737797</v>
      </c>
      <c r="Q11" s="33">
        <f t="shared" si="17"/>
        <v>0.9803476433</v>
      </c>
      <c r="R11" s="33">
        <f t="shared" si="17"/>
        <v>1.004679405</v>
      </c>
      <c r="S11" s="33">
        <f t="array" ref="S11">IFERROR(INDEX('Model 1'!EMBLEMFac21Fac26,MATCH(H11,'Model 1'!$H$203:$H$324,0),MATCH($D$4,'Model 1'!$C$202:$F$202,0)),S10)</f>
        <v>1.097551808</v>
      </c>
      <c r="T11" s="33">
        <f t="shared" si="3"/>
        <v>0.4698233458</v>
      </c>
      <c r="U11" s="5"/>
      <c r="V11" s="18">
        <f t="shared" si="7"/>
        <v>1</v>
      </c>
      <c r="W11" s="34"/>
      <c r="X11" s="34"/>
      <c r="Y11" s="5"/>
      <c r="Z11" s="5"/>
    </row>
    <row r="12" ht="14.25" customHeight="1">
      <c r="A12" s="5"/>
      <c r="B12" s="5"/>
      <c r="C12" s="5"/>
      <c r="D12" s="5"/>
      <c r="E12" s="5"/>
      <c r="F12" s="5"/>
      <c r="G12" s="18">
        <f t="shared" si="4"/>
        <v>80</v>
      </c>
      <c r="H12" s="5" t="s">
        <v>106</v>
      </c>
      <c r="I12" s="32">
        <f>IF('Model 1'!$B$330="C",$B$5*(1+'Model 1'!$B$329)^(V12-1),IF('Model 1'!$B$330="S",$B$5*(1+'Model 1'!$B$329*(V12-1)),$B$5))</f>
        <v>300</v>
      </c>
      <c r="J12" s="33">
        <f t="shared" ref="J12:M12" si="18">J11</f>
        <v>0.5234722574</v>
      </c>
      <c r="K12" s="33">
        <f t="shared" si="18"/>
        <v>0.9691677626</v>
      </c>
      <c r="L12" s="33">
        <f t="shared" si="18"/>
        <v>0.9862433547</v>
      </c>
      <c r="M12" s="33">
        <f t="shared" si="18"/>
        <v>1.83511693</v>
      </c>
      <c r="N12" s="33">
        <f t="array" ref="N12">INDEX('Model 1'!EMBLEMFac9Fac18,MATCH(I12,'Model 1'!$A$45:$A$74,1),MATCH($D$5,'Model 1'!$C$44:$G$44,0))</f>
        <v>0.573457823</v>
      </c>
      <c r="O12" s="33">
        <f t="array" ref="O12">INDEX('Model 1'!EMBLEMFac21Fac18,MATCH(I12,'Model 1'!$A$80:$A$109,1),MATCH($D$4,'Model 1'!$C$79:$F$79,0))</f>
        <v>0.8512053781</v>
      </c>
      <c r="P12" s="33">
        <f t="shared" ref="P12:R12" si="19">P11</f>
        <v>0.9696737797</v>
      </c>
      <c r="Q12" s="33">
        <f t="shared" si="19"/>
        <v>0.9803476433</v>
      </c>
      <c r="R12" s="33">
        <f t="shared" si="19"/>
        <v>1.004679405</v>
      </c>
      <c r="S12" s="33">
        <f t="array" ref="S12">IFERROR(INDEX('Model 1'!EMBLEMFac21Fac26,MATCH(H12,'Model 1'!$H$203:$H$324,0),MATCH($D$4,'Model 1'!$C$202:$F$202,0)),S11)</f>
        <v>1.11677502</v>
      </c>
      <c r="T12" s="33">
        <f t="shared" si="3"/>
        <v>0.478052127</v>
      </c>
      <c r="U12" s="5"/>
      <c r="V12" s="18">
        <f t="shared" si="7"/>
        <v>1</v>
      </c>
      <c r="W12" s="34"/>
      <c r="X12" s="34"/>
      <c r="Y12" s="5"/>
      <c r="Z12" s="5"/>
    </row>
    <row r="13" ht="14.25" customHeight="1">
      <c r="A13" s="5"/>
      <c r="B13" s="5"/>
      <c r="C13" s="5"/>
      <c r="D13" s="5"/>
      <c r="E13" s="5"/>
      <c r="F13" s="5"/>
      <c r="G13" s="18">
        <f t="shared" si="4"/>
        <v>80</v>
      </c>
      <c r="H13" s="5" t="s">
        <v>108</v>
      </c>
      <c r="I13" s="32">
        <f>IF('Model 1'!$B$330="C",$B$5*(1+'Model 1'!$B$329)^(V13-1),IF('Model 1'!$B$330="S",$B$5*(1+'Model 1'!$B$329*(V13-1)),$B$5))</f>
        <v>300</v>
      </c>
      <c r="J13" s="33">
        <f t="shared" ref="J13:M13" si="20">J12</f>
        <v>0.5234722574</v>
      </c>
      <c r="K13" s="33">
        <f t="shared" si="20"/>
        <v>0.9691677626</v>
      </c>
      <c r="L13" s="33">
        <f t="shared" si="20"/>
        <v>0.9862433547</v>
      </c>
      <c r="M13" s="33">
        <f t="shared" si="20"/>
        <v>1.83511693</v>
      </c>
      <c r="N13" s="33">
        <f t="array" ref="N13">INDEX('Model 1'!EMBLEMFac9Fac18,MATCH(I13,'Model 1'!$A$45:$A$74,1),MATCH($D$5,'Model 1'!$C$44:$G$44,0))</f>
        <v>0.573457823</v>
      </c>
      <c r="O13" s="33">
        <f t="array" ref="O13">INDEX('Model 1'!EMBLEMFac21Fac18,MATCH(I13,'Model 1'!$A$80:$A$109,1),MATCH($D$4,'Model 1'!$C$79:$F$79,0))</f>
        <v>0.8512053781</v>
      </c>
      <c r="P13" s="33">
        <f t="shared" ref="P13:R13" si="21">P12</f>
        <v>0.9696737797</v>
      </c>
      <c r="Q13" s="33">
        <f t="shared" si="21"/>
        <v>0.9803476433</v>
      </c>
      <c r="R13" s="33">
        <f t="shared" si="21"/>
        <v>1.004679405</v>
      </c>
      <c r="S13" s="33">
        <f t="array" ref="S13">IFERROR(INDEX('Model 1'!EMBLEMFac21Fac26,MATCH(H13,'Model 1'!$H$203:$H$324,0),MATCH($D$4,'Model 1'!$C$202:$F$202,0)),S12)</f>
        <v>1.132604817</v>
      </c>
      <c r="T13" s="33">
        <f t="shared" si="3"/>
        <v>0.4848283064</v>
      </c>
      <c r="U13" s="5"/>
      <c r="V13" s="18">
        <f t="shared" si="7"/>
        <v>1</v>
      </c>
      <c r="W13" s="34"/>
      <c r="X13" s="34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18">
        <f t="shared" si="4"/>
        <v>80</v>
      </c>
      <c r="H14" s="5" t="s">
        <v>110</v>
      </c>
      <c r="I14" s="32">
        <f>IF('Model 1'!$B$330="C",$B$5*(1+'Model 1'!$B$329)^(V14-1),IF('Model 1'!$B$330="S",$B$5*(1+'Model 1'!$B$329*(V14-1)),$B$5))</f>
        <v>300</v>
      </c>
      <c r="J14" s="33">
        <f t="shared" ref="J14:M14" si="22">J13</f>
        <v>0.5234722574</v>
      </c>
      <c r="K14" s="33">
        <f t="shared" si="22"/>
        <v>0.9691677626</v>
      </c>
      <c r="L14" s="33">
        <f t="shared" si="22"/>
        <v>0.9862433547</v>
      </c>
      <c r="M14" s="33">
        <f t="shared" si="22"/>
        <v>1.83511693</v>
      </c>
      <c r="N14" s="33">
        <f t="array" ref="N14">INDEX('Model 1'!EMBLEMFac9Fac18,MATCH(I14,'Model 1'!$A$45:$A$74,1),MATCH($D$5,'Model 1'!$C$44:$G$44,0))</f>
        <v>0.573457823</v>
      </c>
      <c r="O14" s="33">
        <f t="array" ref="O14">INDEX('Model 1'!EMBLEMFac21Fac18,MATCH(I14,'Model 1'!$A$80:$A$109,1),MATCH($D$4,'Model 1'!$C$79:$F$79,0))</f>
        <v>0.8512053781</v>
      </c>
      <c r="P14" s="33">
        <f t="shared" ref="P14:R14" si="23">P13</f>
        <v>0.9696737797</v>
      </c>
      <c r="Q14" s="33">
        <f t="shared" si="23"/>
        <v>0.9803476433</v>
      </c>
      <c r="R14" s="33">
        <f t="shared" si="23"/>
        <v>1.004679405</v>
      </c>
      <c r="S14" s="33">
        <f t="array" ref="S14">IFERROR(INDEX('Model 1'!EMBLEMFac21Fac26,MATCH(H14,'Model 1'!$H$203:$H$324,0),MATCH($D$4,'Model 1'!$C$202:$F$202,0)),S13)</f>
        <v>1.145457954</v>
      </c>
      <c r="T14" s="33">
        <f t="shared" si="3"/>
        <v>0.4903302827</v>
      </c>
      <c r="U14" s="5"/>
      <c r="V14" s="18">
        <f t="shared" si="7"/>
        <v>1</v>
      </c>
      <c r="W14" s="34"/>
      <c r="X14" s="34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18">
        <f t="shared" si="4"/>
        <v>80</v>
      </c>
      <c r="H15" s="5" t="s">
        <v>112</v>
      </c>
      <c r="I15" s="32">
        <f>IF('Model 1'!$B$330="C",$B$5*(1+'Model 1'!$B$329)^(V15-1),IF('Model 1'!$B$330="S",$B$5*(1+'Model 1'!$B$329*(V15-1)),$B$5))</f>
        <v>300</v>
      </c>
      <c r="J15" s="33">
        <f t="shared" ref="J15:M15" si="24">J14</f>
        <v>0.5234722574</v>
      </c>
      <c r="K15" s="33">
        <f t="shared" si="24"/>
        <v>0.9691677626</v>
      </c>
      <c r="L15" s="33">
        <f t="shared" si="24"/>
        <v>0.9862433547</v>
      </c>
      <c r="M15" s="33">
        <f t="shared" si="24"/>
        <v>1.83511693</v>
      </c>
      <c r="N15" s="33">
        <f t="array" ref="N15">INDEX('Model 1'!EMBLEMFac9Fac18,MATCH(I15,'Model 1'!$A$45:$A$74,1),MATCH($D$5,'Model 1'!$C$44:$G$44,0))</f>
        <v>0.573457823</v>
      </c>
      <c r="O15" s="33">
        <f t="array" ref="O15">INDEX('Model 1'!EMBLEMFac21Fac18,MATCH(I15,'Model 1'!$A$80:$A$109,1),MATCH($D$4,'Model 1'!$C$79:$F$79,0))</f>
        <v>0.8512053781</v>
      </c>
      <c r="P15" s="33">
        <f t="shared" ref="P15:R15" si="25">P14</f>
        <v>0.9696737797</v>
      </c>
      <c r="Q15" s="33">
        <f t="shared" si="25"/>
        <v>0.9803476433</v>
      </c>
      <c r="R15" s="33">
        <f t="shared" si="25"/>
        <v>1.004679405</v>
      </c>
      <c r="S15" s="33">
        <f t="array" ref="S15">IFERROR(INDEX('Model 1'!EMBLEMFac21Fac26,MATCH(H15,'Model 1'!$H$203:$H$324,0),MATCH($D$4,'Model 1'!$C$202:$F$202,0)),S14)</f>
        <v>1.155746389</v>
      </c>
      <c r="T15" s="33">
        <f t="shared" si="3"/>
        <v>0.4947344001</v>
      </c>
      <c r="U15" s="5"/>
      <c r="V15" s="18">
        <f t="shared" si="7"/>
        <v>1</v>
      </c>
      <c r="W15" s="34"/>
      <c r="X15" s="34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18">
        <f t="shared" ref="G16:G363" si="28">G4+1</f>
        <v>81</v>
      </c>
      <c r="H16" s="5" t="s">
        <v>114</v>
      </c>
      <c r="I16" s="32">
        <f>IF('Model 1'!$B$330="C",$B$5*(1+'Model 1'!$B$329)^(V16-1),IF('Model 1'!$B$330="S",$B$5*(1+'Model 1'!$B$329*(V16-1)),$B$5))</f>
        <v>309</v>
      </c>
      <c r="J16" s="33">
        <f t="shared" ref="J16:M16" si="26">J15</f>
        <v>0.5234722574</v>
      </c>
      <c r="K16" s="33">
        <f t="shared" si="26"/>
        <v>0.9691677626</v>
      </c>
      <c r="L16" s="33">
        <f t="shared" si="26"/>
        <v>0.9862433547</v>
      </c>
      <c r="M16" s="33">
        <f t="shared" si="26"/>
        <v>1.83511693</v>
      </c>
      <c r="N16" s="33">
        <f t="array" ref="N16">INDEX('Model 1'!EMBLEMFac9Fac18,MATCH(I16,'Model 1'!$A$45:$A$74,1),MATCH($D$5,'Model 1'!$C$44:$G$44,0))</f>
        <v>0.573457823</v>
      </c>
      <c r="O16" s="33">
        <f t="array" ref="O16">INDEX('Model 1'!EMBLEMFac21Fac18,MATCH(I16,'Model 1'!$A$80:$A$109,1),MATCH($D$4,'Model 1'!$C$79:$F$79,0))</f>
        <v>0.8512053781</v>
      </c>
      <c r="P16" s="33">
        <f t="shared" ref="P16:R16" si="27">P15</f>
        <v>0.9696737797</v>
      </c>
      <c r="Q16" s="33">
        <f t="shared" si="27"/>
        <v>0.9803476433</v>
      </c>
      <c r="R16" s="33">
        <f t="shared" si="27"/>
        <v>1.004679405</v>
      </c>
      <c r="S16" s="33">
        <f t="array" ref="S16">IFERROR(INDEX('Model 1'!EMBLEMFac21Fac26,MATCH(H16,'Model 1'!$H$203:$H$324,0),MATCH($D$4,'Model 1'!$C$202:$F$202,0)),S15)</f>
        <v>1.163865639</v>
      </c>
      <c r="T16" s="33">
        <f t="shared" si="3"/>
        <v>0.4982099656</v>
      </c>
      <c r="U16" s="5"/>
      <c r="V16" s="18">
        <f t="shared" ref="V16:V363" si="31">V4+1</f>
        <v>2</v>
      </c>
      <c r="W16" s="34"/>
      <c r="X16" s="34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18">
        <f t="shared" si="28"/>
        <v>81</v>
      </c>
      <c r="H17" s="5" t="s">
        <v>116</v>
      </c>
      <c r="I17" s="32">
        <f>IF('Model 1'!$B$330="C",$B$5*(1+'Model 1'!$B$329)^(V17-1),IF('Model 1'!$B$330="S",$B$5*(1+'Model 1'!$B$329*(V17-1)),$B$5))</f>
        <v>309</v>
      </c>
      <c r="J17" s="33">
        <f t="shared" ref="J17:M17" si="29">J16</f>
        <v>0.5234722574</v>
      </c>
      <c r="K17" s="33">
        <f t="shared" si="29"/>
        <v>0.9691677626</v>
      </c>
      <c r="L17" s="33">
        <f t="shared" si="29"/>
        <v>0.9862433547</v>
      </c>
      <c r="M17" s="33">
        <f t="shared" si="29"/>
        <v>1.83511693</v>
      </c>
      <c r="N17" s="33">
        <f t="array" ref="N17">INDEX('Model 1'!EMBLEMFac9Fac18,MATCH(I17,'Model 1'!$A$45:$A$74,1),MATCH($D$5,'Model 1'!$C$44:$G$44,0))</f>
        <v>0.573457823</v>
      </c>
      <c r="O17" s="33">
        <f t="array" ref="O17">INDEX('Model 1'!EMBLEMFac21Fac18,MATCH(I17,'Model 1'!$A$80:$A$109,1),MATCH($D$4,'Model 1'!$C$79:$F$79,0))</f>
        <v>0.8512053781</v>
      </c>
      <c r="P17" s="33">
        <f t="shared" ref="P17:R17" si="30">P16</f>
        <v>0.9696737797</v>
      </c>
      <c r="Q17" s="33">
        <f t="shared" si="30"/>
        <v>0.9803476433</v>
      </c>
      <c r="R17" s="33">
        <f t="shared" si="30"/>
        <v>1.004679405</v>
      </c>
      <c r="S17" s="33">
        <f t="array" ref="S17">IFERROR(INDEX('Model 1'!EMBLEMFac21Fac26,MATCH(H17,'Model 1'!$H$203:$H$324,0),MATCH($D$4,'Model 1'!$C$202:$F$202,0)),S16)</f>
        <v>1.170186279</v>
      </c>
      <c r="T17" s="33">
        <f t="shared" si="3"/>
        <v>0.5009156091</v>
      </c>
      <c r="U17" s="5"/>
      <c r="V17" s="18">
        <f t="shared" si="31"/>
        <v>2</v>
      </c>
      <c r="W17" s="34"/>
      <c r="X17" s="34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18">
        <f t="shared" si="28"/>
        <v>81</v>
      </c>
      <c r="H18" s="5" t="s">
        <v>118</v>
      </c>
      <c r="I18" s="32">
        <f>IF('Model 1'!$B$330="C",$B$5*(1+'Model 1'!$B$329)^(V18-1),IF('Model 1'!$B$330="S",$B$5*(1+'Model 1'!$B$329*(V18-1)),$B$5))</f>
        <v>309</v>
      </c>
      <c r="J18" s="33">
        <f t="shared" ref="J18:M18" si="32">J17</f>
        <v>0.5234722574</v>
      </c>
      <c r="K18" s="33">
        <f t="shared" si="32"/>
        <v>0.9691677626</v>
      </c>
      <c r="L18" s="33">
        <f t="shared" si="32"/>
        <v>0.9862433547</v>
      </c>
      <c r="M18" s="33">
        <f t="shared" si="32"/>
        <v>1.83511693</v>
      </c>
      <c r="N18" s="33">
        <f t="array" ref="N18">INDEX('Model 1'!EMBLEMFac9Fac18,MATCH(I18,'Model 1'!$A$45:$A$74,1),MATCH($D$5,'Model 1'!$C$44:$G$44,0))</f>
        <v>0.573457823</v>
      </c>
      <c r="O18" s="33">
        <f t="array" ref="O18">INDEX('Model 1'!EMBLEMFac21Fac18,MATCH(I18,'Model 1'!$A$80:$A$109,1),MATCH($D$4,'Model 1'!$C$79:$F$79,0))</f>
        <v>0.8512053781</v>
      </c>
      <c r="P18" s="33">
        <f t="shared" ref="P18:R18" si="33">P17</f>
        <v>0.9696737797</v>
      </c>
      <c r="Q18" s="33">
        <f t="shared" si="33"/>
        <v>0.9803476433</v>
      </c>
      <c r="R18" s="33">
        <f t="shared" si="33"/>
        <v>1.004679405</v>
      </c>
      <c r="S18" s="33">
        <f t="array" ref="S18">IFERROR(INDEX('Model 1'!EMBLEMFac21Fac26,MATCH(H18,'Model 1'!$H$203:$H$324,0),MATCH($D$4,'Model 1'!$C$202:$F$202,0)),S17)</f>
        <v>1.175048148</v>
      </c>
      <c r="T18" s="33">
        <f t="shared" si="3"/>
        <v>0.5029968045</v>
      </c>
      <c r="U18" s="5"/>
      <c r="V18" s="18">
        <f t="shared" si="31"/>
        <v>2</v>
      </c>
      <c r="W18" s="34"/>
      <c r="X18" s="34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18">
        <f t="shared" si="28"/>
        <v>81</v>
      </c>
      <c r="H19" s="5" t="s">
        <v>120</v>
      </c>
      <c r="I19" s="32">
        <f>IF('Model 1'!$B$330="C",$B$5*(1+'Model 1'!$B$329)^(V19-1),IF('Model 1'!$B$330="S",$B$5*(1+'Model 1'!$B$329*(V19-1)),$B$5))</f>
        <v>309</v>
      </c>
      <c r="J19" s="33">
        <f t="shared" ref="J19:M19" si="34">J18</f>
        <v>0.5234722574</v>
      </c>
      <c r="K19" s="33">
        <f t="shared" si="34"/>
        <v>0.9691677626</v>
      </c>
      <c r="L19" s="33">
        <f t="shared" si="34"/>
        <v>0.9862433547</v>
      </c>
      <c r="M19" s="33">
        <f t="shared" si="34"/>
        <v>1.83511693</v>
      </c>
      <c r="N19" s="33">
        <f t="array" ref="N19">INDEX('Model 1'!EMBLEMFac9Fac18,MATCH(I19,'Model 1'!$A$45:$A$74,1),MATCH($D$5,'Model 1'!$C$44:$G$44,0))</f>
        <v>0.573457823</v>
      </c>
      <c r="O19" s="33">
        <f t="array" ref="O19">INDEX('Model 1'!EMBLEMFac21Fac18,MATCH(I19,'Model 1'!$A$80:$A$109,1),MATCH($D$4,'Model 1'!$C$79:$F$79,0))</f>
        <v>0.8512053781</v>
      </c>
      <c r="P19" s="33">
        <f t="shared" ref="P19:R19" si="35">P18</f>
        <v>0.9696737797</v>
      </c>
      <c r="Q19" s="33">
        <f t="shared" si="35"/>
        <v>0.9803476433</v>
      </c>
      <c r="R19" s="33">
        <f t="shared" si="35"/>
        <v>1.004679405</v>
      </c>
      <c r="S19" s="33">
        <f t="array" ref="S19">IFERROR(INDEX('Model 1'!EMBLEMFac21Fac26,MATCH(H19,'Model 1'!$H$203:$H$324,0),MATCH($D$4,'Model 1'!$C$202:$F$202,0)),S18)</f>
        <v>1.178756821</v>
      </c>
      <c r="T19" s="33">
        <f t="shared" si="3"/>
        <v>0.5045843571</v>
      </c>
      <c r="U19" s="5"/>
      <c r="V19" s="18">
        <f t="shared" si="31"/>
        <v>2</v>
      </c>
      <c r="W19" s="34"/>
      <c r="X19" s="34"/>
      <c r="Y19" s="5"/>
      <c r="Z19" s="5"/>
    </row>
    <row r="20" ht="14.25" customHeight="1">
      <c r="A20" s="42"/>
      <c r="B20" s="5"/>
      <c r="C20" s="5"/>
      <c r="D20" s="5"/>
      <c r="E20" s="5"/>
      <c r="F20" s="5"/>
      <c r="G20" s="18">
        <f t="shared" si="28"/>
        <v>81</v>
      </c>
      <c r="H20" s="5" t="s">
        <v>122</v>
      </c>
      <c r="I20" s="32">
        <f>IF('Model 1'!$B$330="C",$B$5*(1+'Model 1'!$B$329)^(V20-1),IF('Model 1'!$B$330="S",$B$5*(1+'Model 1'!$B$329*(V20-1)),$B$5))</f>
        <v>309</v>
      </c>
      <c r="J20" s="33">
        <f t="shared" ref="J20:M20" si="36">J19</f>
        <v>0.5234722574</v>
      </c>
      <c r="K20" s="33">
        <f t="shared" si="36"/>
        <v>0.9691677626</v>
      </c>
      <c r="L20" s="33">
        <f t="shared" si="36"/>
        <v>0.9862433547</v>
      </c>
      <c r="M20" s="33">
        <f t="shared" si="36"/>
        <v>1.83511693</v>
      </c>
      <c r="N20" s="33">
        <f t="array" ref="N20">INDEX('Model 1'!EMBLEMFac9Fac18,MATCH(I20,'Model 1'!$A$45:$A$74,1),MATCH($D$5,'Model 1'!$C$44:$G$44,0))</f>
        <v>0.573457823</v>
      </c>
      <c r="O20" s="33">
        <f t="array" ref="O20">INDEX('Model 1'!EMBLEMFac21Fac18,MATCH(I20,'Model 1'!$A$80:$A$109,1),MATCH($D$4,'Model 1'!$C$79:$F$79,0))</f>
        <v>0.8512053781</v>
      </c>
      <c r="P20" s="33">
        <f t="shared" ref="P20:R20" si="37">P19</f>
        <v>0.9696737797</v>
      </c>
      <c r="Q20" s="33">
        <f t="shared" si="37"/>
        <v>0.9803476433</v>
      </c>
      <c r="R20" s="33">
        <f t="shared" si="37"/>
        <v>1.004679405</v>
      </c>
      <c r="S20" s="33">
        <f t="array" ref="S20">IFERROR(INDEX('Model 1'!EMBLEMFac21Fac26,MATCH(H20,'Model 1'!$H$203:$H$324,0),MATCH($D$4,'Model 1'!$C$202:$F$202,0)),S19)</f>
        <v>1.181581883</v>
      </c>
      <c r="T20" s="33">
        <f t="shared" si="3"/>
        <v>0.5057936667</v>
      </c>
      <c r="U20" s="5"/>
      <c r="V20" s="18">
        <f t="shared" si="31"/>
        <v>2</v>
      </c>
      <c r="W20" s="34"/>
      <c r="X20" s="34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18">
        <f t="shared" si="28"/>
        <v>81</v>
      </c>
      <c r="H21" s="5" t="s">
        <v>124</v>
      </c>
      <c r="I21" s="32">
        <f>IF('Model 1'!$B$330="C",$B$5*(1+'Model 1'!$B$329)^(V21-1),IF('Model 1'!$B$330="S",$B$5*(1+'Model 1'!$B$329*(V21-1)),$B$5))</f>
        <v>309</v>
      </c>
      <c r="J21" s="33">
        <f t="shared" ref="J21:M21" si="38">J20</f>
        <v>0.5234722574</v>
      </c>
      <c r="K21" s="33">
        <f t="shared" si="38"/>
        <v>0.9691677626</v>
      </c>
      <c r="L21" s="33">
        <f t="shared" si="38"/>
        <v>0.9862433547</v>
      </c>
      <c r="M21" s="33">
        <f t="shared" si="38"/>
        <v>1.83511693</v>
      </c>
      <c r="N21" s="33">
        <f t="array" ref="N21">INDEX('Model 1'!EMBLEMFac9Fac18,MATCH(I21,'Model 1'!$A$45:$A$74,1),MATCH($D$5,'Model 1'!$C$44:$G$44,0))</f>
        <v>0.573457823</v>
      </c>
      <c r="O21" s="33">
        <f t="array" ref="O21">INDEX('Model 1'!EMBLEMFac21Fac18,MATCH(I21,'Model 1'!$A$80:$A$109,1),MATCH($D$4,'Model 1'!$C$79:$F$79,0))</f>
        <v>0.8512053781</v>
      </c>
      <c r="P21" s="33">
        <f t="shared" ref="P21:R21" si="39">P20</f>
        <v>0.9696737797</v>
      </c>
      <c r="Q21" s="33">
        <f t="shared" si="39"/>
        <v>0.9803476433</v>
      </c>
      <c r="R21" s="33">
        <f t="shared" si="39"/>
        <v>1.004679405</v>
      </c>
      <c r="S21" s="33">
        <f t="array" ref="S21">IFERROR(INDEX('Model 1'!EMBLEMFac21Fac26,MATCH(H21,'Model 1'!$H$203:$H$324,0),MATCH($D$4,'Model 1'!$C$202:$F$202,0)),S20)</f>
        <v>1.183756614</v>
      </c>
      <c r="T21" s="33">
        <f t="shared" si="3"/>
        <v>0.5067245927</v>
      </c>
      <c r="U21" s="5"/>
      <c r="V21" s="18">
        <f t="shared" si="31"/>
        <v>2</v>
      </c>
      <c r="W21" s="34"/>
      <c r="X21" s="34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18">
        <f t="shared" si="28"/>
        <v>81</v>
      </c>
      <c r="H22" s="5" t="s">
        <v>126</v>
      </c>
      <c r="I22" s="32">
        <f>IF('Model 1'!$B$330="C",$B$5*(1+'Model 1'!$B$329)^(V22-1),IF('Model 1'!$B$330="S",$B$5*(1+'Model 1'!$B$329*(V22-1)),$B$5))</f>
        <v>309</v>
      </c>
      <c r="J22" s="33">
        <f t="shared" ref="J22:M22" si="40">J21</f>
        <v>0.5234722574</v>
      </c>
      <c r="K22" s="33">
        <f t="shared" si="40"/>
        <v>0.9691677626</v>
      </c>
      <c r="L22" s="33">
        <f t="shared" si="40"/>
        <v>0.9862433547</v>
      </c>
      <c r="M22" s="33">
        <f t="shared" si="40"/>
        <v>1.83511693</v>
      </c>
      <c r="N22" s="33">
        <f t="array" ref="N22">INDEX('Model 1'!EMBLEMFac9Fac18,MATCH(I22,'Model 1'!$A$45:$A$74,1),MATCH($D$5,'Model 1'!$C$44:$G$44,0))</f>
        <v>0.573457823</v>
      </c>
      <c r="O22" s="33">
        <f t="array" ref="O22">INDEX('Model 1'!EMBLEMFac21Fac18,MATCH(I22,'Model 1'!$A$80:$A$109,1),MATCH($D$4,'Model 1'!$C$79:$F$79,0))</f>
        <v>0.8512053781</v>
      </c>
      <c r="P22" s="33">
        <f t="shared" ref="P22:R22" si="41">P21</f>
        <v>0.9696737797</v>
      </c>
      <c r="Q22" s="33">
        <f t="shared" si="41"/>
        <v>0.9803476433</v>
      </c>
      <c r="R22" s="33">
        <f t="shared" si="41"/>
        <v>1.004679405</v>
      </c>
      <c r="S22" s="33">
        <f t="array" ref="S22">IFERROR(INDEX('Model 1'!EMBLEMFac21Fac26,MATCH(H22,'Model 1'!$H$203:$H$324,0),MATCH($D$4,'Model 1'!$C$202:$F$202,0)),S21)</f>
        <v>1.185478728</v>
      </c>
      <c r="T22" s="33">
        <f t="shared" si="3"/>
        <v>0.507461769</v>
      </c>
      <c r="U22" s="5"/>
      <c r="V22" s="18">
        <f t="shared" si="31"/>
        <v>2</v>
      </c>
      <c r="W22" s="34"/>
      <c r="X22" s="34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18">
        <f t="shared" si="28"/>
        <v>81</v>
      </c>
      <c r="H23" s="5" t="s">
        <v>128</v>
      </c>
      <c r="I23" s="32">
        <f>IF('Model 1'!$B$330="C",$B$5*(1+'Model 1'!$B$329)^(V23-1),IF('Model 1'!$B$330="S",$B$5*(1+'Model 1'!$B$329*(V23-1)),$B$5))</f>
        <v>309</v>
      </c>
      <c r="J23" s="33">
        <f t="shared" ref="J23:M23" si="42">J22</f>
        <v>0.5234722574</v>
      </c>
      <c r="K23" s="33">
        <f t="shared" si="42"/>
        <v>0.9691677626</v>
      </c>
      <c r="L23" s="33">
        <f t="shared" si="42"/>
        <v>0.9862433547</v>
      </c>
      <c r="M23" s="33">
        <f t="shared" si="42"/>
        <v>1.83511693</v>
      </c>
      <c r="N23" s="33">
        <f t="array" ref="N23">INDEX('Model 1'!EMBLEMFac9Fac18,MATCH(I23,'Model 1'!$A$45:$A$74,1),MATCH($D$5,'Model 1'!$C$44:$G$44,0))</f>
        <v>0.573457823</v>
      </c>
      <c r="O23" s="33">
        <f t="array" ref="O23">INDEX('Model 1'!EMBLEMFac21Fac18,MATCH(I23,'Model 1'!$A$80:$A$109,1),MATCH($D$4,'Model 1'!$C$79:$F$79,0))</f>
        <v>0.8512053781</v>
      </c>
      <c r="P23" s="33">
        <f t="shared" ref="P23:R23" si="43">P22</f>
        <v>0.9696737797</v>
      </c>
      <c r="Q23" s="33">
        <f t="shared" si="43"/>
        <v>0.9803476433</v>
      </c>
      <c r="R23" s="33">
        <f t="shared" si="43"/>
        <v>1.004679405</v>
      </c>
      <c r="S23" s="33">
        <f t="array" ref="S23">IFERROR(INDEX('Model 1'!EMBLEMFac21Fac26,MATCH(H23,'Model 1'!$H$203:$H$324,0),MATCH($D$4,'Model 1'!$C$202:$F$202,0)),S22)</f>
        <v>1.186911861</v>
      </c>
      <c r="T23" s="33">
        <f t="shared" si="3"/>
        <v>0.5080752431</v>
      </c>
      <c r="U23" s="5"/>
      <c r="V23" s="18">
        <f t="shared" si="31"/>
        <v>2</v>
      </c>
      <c r="W23" s="34"/>
      <c r="X23" s="34"/>
      <c r="Y23" s="5"/>
      <c r="Z23" s="5"/>
    </row>
    <row r="24" ht="14.25" customHeight="1">
      <c r="A24" s="43"/>
      <c r="E24" s="5"/>
      <c r="F24" s="5"/>
      <c r="G24" s="18">
        <f t="shared" si="28"/>
        <v>81</v>
      </c>
      <c r="H24" s="5" t="s">
        <v>130</v>
      </c>
      <c r="I24" s="32">
        <f>IF('Model 1'!$B$330="C",$B$5*(1+'Model 1'!$B$329)^(V24-1),IF('Model 1'!$B$330="S",$B$5*(1+'Model 1'!$B$329*(V24-1)),$B$5))</f>
        <v>309</v>
      </c>
      <c r="J24" s="33">
        <f t="shared" ref="J24:M24" si="44">J23</f>
        <v>0.5234722574</v>
      </c>
      <c r="K24" s="33">
        <f t="shared" si="44"/>
        <v>0.9691677626</v>
      </c>
      <c r="L24" s="33">
        <f t="shared" si="44"/>
        <v>0.9862433547</v>
      </c>
      <c r="M24" s="33">
        <f t="shared" si="44"/>
        <v>1.83511693</v>
      </c>
      <c r="N24" s="33">
        <f t="array" ref="N24">INDEX('Model 1'!EMBLEMFac9Fac18,MATCH(I24,'Model 1'!$A$45:$A$74,1),MATCH($D$5,'Model 1'!$C$44:$G$44,0))</f>
        <v>0.573457823</v>
      </c>
      <c r="O24" s="33">
        <f t="array" ref="O24">INDEX('Model 1'!EMBLEMFac21Fac18,MATCH(I24,'Model 1'!$A$80:$A$109,1),MATCH($D$4,'Model 1'!$C$79:$F$79,0))</f>
        <v>0.8512053781</v>
      </c>
      <c r="P24" s="33">
        <f t="shared" ref="P24:R24" si="45">P23</f>
        <v>0.9696737797</v>
      </c>
      <c r="Q24" s="33">
        <f t="shared" si="45"/>
        <v>0.9803476433</v>
      </c>
      <c r="R24" s="33">
        <f t="shared" si="45"/>
        <v>1.004679405</v>
      </c>
      <c r="S24" s="33">
        <f t="array" ref="S24">IFERROR(INDEX('Model 1'!EMBLEMFac21Fac26,MATCH(H24,'Model 1'!$H$203:$H$324,0),MATCH($D$4,'Model 1'!$C$202:$F$202,0)),S23)</f>
        <v>1.188187587</v>
      </c>
      <c r="T24" s="33">
        <f t="shared" si="3"/>
        <v>0.5086213364</v>
      </c>
      <c r="U24" s="5"/>
      <c r="V24" s="18">
        <f t="shared" si="31"/>
        <v>2</v>
      </c>
      <c r="W24" s="34"/>
      <c r="X24" s="34"/>
      <c r="Y24" s="5"/>
      <c r="Z24" s="5"/>
    </row>
    <row r="25" ht="14.25" customHeight="1">
      <c r="E25" s="5"/>
      <c r="F25" s="5"/>
      <c r="G25" s="18">
        <f t="shared" si="28"/>
        <v>81</v>
      </c>
      <c r="H25" s="5" t="s">
        <v>132</v>
      </c>
      <c r="I25" s="32">
        <f>IF('Model 1'!$B$330="C",$B$5*(1+'Model 1'!$B$329)^(V25-1),IF('Model 1'!$B$330="S",$B$5*(1+'Model 1'!$B$329*(V25-1)),$B$5))</f>
        <v>309</v>
      </c>
      <c r="J25" s="33">
        <f t="shared" ref="J25:M25" si="46">J24</f>
        <v>0.5234722574</v>
      </c>
      <c r="K25" s="33">
        <f t="shared" si="46"/>
        <v>0.9691677626</v>
      </c>
      <c r="L25" s="33">
        <f t="shared" si="46"/>
        <v>0.9862433547</v>
      </c>
      <c r="M25" s="33">
        <f t="shared" si="46"/>
        <v>1.83511693</v>
      </c>
      <c r="N25" s="33">
        <f t="array" ref="N25">INDEX('Model 1'!EMBLEMFac9Fac18,MATCH(I25,'Model 1'!$A$45:$A$74,1),MATCH($D$5,'Model 1'!$C$44:$G$44,0))</f>
        <v>0.573457823</v>
      </c>
      <c r="O25" s="33">
        <f t="array" ref="O25">INDEX('Model 1'!EMBLEMFac21Fac18,MATCH(I25,'Model 1'!$A$80:$A$109,1),MATCH($D$4,'Model 1'!$C$79:$F$79,0))</f>
        <v>0.8512053781</v>
      </c>
      <c r="P25" s="33">
        <f t="shared" ref="P25:R25" si="47">P24</f>
        <v>0.9696737797</v>
      </c>
      <c r="Q25" s="33">
        <f t="shared" si="47"/>
        <v>0.9803476433</v>
      </c>
      <c r="R25" s="33">
        <f t="shared" si="47"/>
        <v>1.004679405</v>
      </c>
      <c r="S25" s="33">
        <f t="array" ref="S25">IFERROR(INDEX('Model 1'!EMBLEMFac21Fac26,MATCH(H25,'Model 1'!$H$203:$H$324,0),MATCH($D$4,'Model 1'!$C$202:$F$202,0)),S24)</f>
        <v>1.18940776</v>
      </c>
      <c r="T25" s="33">
        <f t="shared" si="3"/>
        <v>0.5091436494</v>
      </c>
      <c r="U25" s="5"/>
      <c r="V25" s="18">
        <f t="shared" si="31"/>
        <v>2</v>
      </c>
      <c r="W25" s="34"/>
      <c r="X25" s="34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18">
        <f t="shared" si="28"/>
        <v>81</v>
      </c>
      <c r="H26" s="5" t="s">
        <v>134</v>
      </c>
      <c r="I26" s="32">
        <f>IF('Model 1'!$B$330="C",$B$5*(1+'Model 1'!$B$329)^(V26-1),IF('Model 1'!$B$330="S",$B$5*(1+'Model 1'!$B$329*(V26-1)),$B$5))</f>
        <v>309</v>
      </c>
      <c r="J26" s="33">
        <f t="shared" ref="J26:M26" si="48">J25</f>
        <v>0.5234722574</v>
      </c>
      <c r="K26" s="33">
        <f t="shared" si="48"/>
        <v>0.9691677626</v>
      </c>
      <c r="L26" s="33">
        <f t="shared" si="48"/>
        <v>0.9862433547</v>
      </c>
      <c r="M26" s="33">
        <f t="shared" si="48"/>
        <v>1.83511693</v>
      </c>
      <c r="N26" s="33">
        <f t="array" ref="N26">INDEX('Model 1'!EMBLEMFac9Fac18,MATCH(I26,'Model 1'!$A$45:$A$74,1),MATCH($D$5,'Model 1'!$C$44:$G$44,0))</f>
        <v>0.573457823</v>
      </c>
      <c r="O26" s="33">
        <f t="array" ref="O26">INDEX('Model 1'!EMBLEMFac21Fac18,MATCH(I26,'Model 1'!$A$80:$A$109,1),MATCH($D$4,'Model 1'!$C$79:$F$79,0))</f>
        <v>0.8512053781</v>
      </c>
      <c r="P26" s="33">
        <f t="shared" ref="P26:R26" si="49">P25</f>
        <v>0.9696737797</v>
      </c>
      <c r="Q26" s="33">
        <f t="shared" si="49"/>
        <v>0.9803476433</v>
      </c>
      <c r="R26" s="33">
        <f t="shared" si="49"/>
        <v>1.004679405</v>
      </c>
      <c r="S26" s="33">
        <f t="array" ref="S26">IFERROR(INDEX('Model 1'!EMBLEMFac21Fac26,MATCH(H26,'Model 1'!$H$203:$H$324,0),MATCH($D$4,'Model 1'!$C$202:$F$202,0)),S25)</f>
        <v>1.190647064</v>
      </c>
      <c r="T26" s="33">
        <f t="shared" si="3"/>
        <v>0.5096741521</v>
      </c>
      <c r="U26" s="5"/>
      <c r="V26" s="18">
        <f t="shared" si="31"/>
        <v>2</v>
      </c>
      <c r="W26" s="34"/>
      <c r="X26" s="34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18">
        <f t="shared" si="28"/>
        <v>81</v>
      </c>
      <c r="H27" s="5" t="s">
        <v>136</v>
      </c>
      <c r="I27" s="32">
        <f>IF('Model 1'!$B$330="C",$B$5*(1+'Model 1'!$B$329)^(V27-1),IF('Model 1'!$B$330="S",$B$5*(1+'Model 1'!$B$329*(V27-1)),$B$5))</f>
        <v>309</v>
      </c>
      <c r="J27" s="33">
        <f t="shared" ref="J27:M27" si="50">J26</f>
        <v>0.5234722574</v>
      </c>
      <c r="K27" s="33">
        <f t="shared" si="50"/>
        <v>0.9691677626</v>
      </c>
      <c r="L27" s="33">
        <f t="shared" si="50"/>
        <v>0.9862433547</v>
      </c>
      <c r="M27" s="33">
        <f t="shared" si="50"/>
        <v>1.83511693</v>
      </c>
      <c r="N27" s="33">
        <f t="array" ref="N27">INDEX('Model 1'!EMBLEMFac9Fac18,MATCH(I27,'Model 1'!$A$45:$A$74,1),MATCH($D$5,'Model 1'!$C$44:$G$44,0))</f>
        <v>0.573457823</v>
      </c>
      <c r="O27" s="33">
        <f t="array" ref="O27">INDEX('Model 1'!EMBLEMFac21Fac18,MATCH(I27,'Model 1'!$A$80:$A$109,1),MATCH($D$4,'Model 1'!$C$79:$F$79,0))</f>
        <v>0.8512053781</v>
      </c>
      <c r="P27" s="33">
        <f t="shared" ref="P27:R27" si="51">P26</f>
        <v>0.9696737797</v>
      </c>
      <c r="Q27" s="33">
        <f t="shared" si="51"/>
        <v>0.9803476433</v>
      </c>
      <c r="R27" s="33">
        <f t="shared" si="51"/>
        <v>1.004679405</v>
      </c>
      <c r="S27" s="33">
        <f t="array" ref="S27">IFERROR(INDEX('Model 1'!EMBLEMFac21Fac26,MATCH(H27,'Model 1'!$H$203:$H$324,0),MATCH($D$4,'Model 1'!$C$202:$F$202,0)),S26)</f>
        <v>1.191955676</v>
      </c>
      <c r="T27" s="33">
        <f t="shared" si="3"/>
        <v>0.5102343227</v>
      </c>
      <c r="U27" s="5"/>
      <c r="V27" s="18">
        <f t="shared" si="31"/>
        <v>2</v>
      </c>
      <c r="W27" s="34"/>
      <c r="X27" s="34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18">
        <f t="shared" si="28"/>
        <v>82</v>
      </c>
      <c r="H28" s="5" t="s">
        <v>138</v>
      </c>
      <c r="I28" s="32">
        <f>IF('Model 1'!$B$330="C",$B$5*(1+'Model 1'!$B$329)^(V28-1),IF('Model 1'!$B$330="S",$B$5*(1+'Model 1'!$B$329*(V28-1)),$B$5))</f>
        <v>318.27</v>
      </c>
      <c r="J28" s="33">
        <f t="shared" ref="J28:M28" si="52">J27</f>
        <v>0.5234722574</v>
      </c>
      <c r="K28" s="33">
        <f t="shared" si="52"/>
        <v>0.9691677626</v>
      </c>
      <c r="L28" s="33">
        <f t="shared" si="52"/>
        <v>0.9862433547</v>
      </c>
      <c r="M28" s="33">
        <f t="shared" si="52"/>
        <v>1.83511693</v>
      </c>
      <c r="N28" s="33">
        <f t="array" ref="N28">INDEX('Model 1'!EMBLEMFac9Fac18,MATCH(I28,'Model 1'!$A$45:$A$74,1),MATCH($D$5,'Model 1'!$C$44:$G$44,0))</f>
        <v>0.573457823</v>
      </c>
      <c r="O28" s="33">
        <f t="array" ref="O28">INDEX('Model 1'!EMBLEMFac21Fac18,MATCH(I28,'Model 1'!$A$80:$A$109,1),MATCH($D$4,'Model 1'!$C$79:$F$79,0))</f>
        <v>0.8512053781</v>
      </c>
      <c r="P28" s="33">
        <f t="shared" ref="P28:R28" si="53">P27</f>
        <v>0.9696737797</v>
      </c>
      <c r="Q28" s="33">
        <f t="shared" si="53"/>
        <v>0.9803476433</v>
      </c>
      <c r="R28" s="33">
        <f t="shared" si="53"/>
        <v>1.004679405</v>
      </c>
      <c r="S28" s="33">
        <f t="array" ref="S28">IFERROR(INDEX('Model 1'!EMBLEMFac21Fac26,MATCH(H28,'Model 1'!$H$203:$H$324,0),MATCH($D$4,'Model 1'!$C$202:$F$202,0)),S27)</f>
        <v>1.193361965</v>
      </c>
      <c r="T28" s="33">
        <f t="shared" si="3"/>
        <v>0.5108363058</v>
      </c>
      <c r="U28" s="5"/>
      <c r="V28" s="18">
        <f t="shared" si="31"/>
        <v>3</v>
      </c>
      <c r="W28" s="34"/>
      <c r="X28" s="34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18">
        <f t="shared" si="28"/>
        <v>82</v>
      </c>
      <c r="H29" s="5" t="s">
        <v>140</v>
      </c>
      <c r="I29" s="32">
        <f>IF('Model 1'!$B$330="C",$B$5*(1+'Model 1'!$B$329)^(V29-1),IF('Model 1'!$B$330="S",$B$5*(1+'Model 1'!$B$329*(V29-1)),$B$5))</f>
        <v>318.27</v>
      </c>
      <c r="J29" s="33">
        <f t="shared" ref="J29:M29" si="54">J28</f>
        <v>0.5234722574</v>
      </c>
      <c r="K29" s="33">
        <f t="shared" si="54"/>
        <v>0.9691677626</v>
      </c>
      <c r="L29" s="33">
        <f t="shared" si="54"/>
        <v>0.9862433547</v>
      </c>
      <c r="M29" s="33">
        <f t="shared" si="54"/>
        <v>1.83511693</v>
      </c>
      <c r="N29" s="33">
        <f t="array" ref="N29">INDEX('Model 1'!EMBLEMFac9Fac18,MATCH(I29,'Model 1'!$A$45:$A$74,1),MATCH($D$5,'Model 1'!$C$44:$G$44,0))</f>
        <v>0.573457823</v>
      </c>
      <c r="O29" s="33">
        <f t="array" ref="O29">INDEX('Model 1'!EMBLEMFac21Fac18,MATCH(I29,'Model 1'!$A$80:$A$109,1),MATCH($D$4,'Model 1'!$C$79:$F$79,0))</f>
        <v>0.8512053781</v>
      </c>
      <c r="P29" s="33">
        <f t="shared" ref="P29:R29" si="55">P28</f>
        <v>0.9696737797</v>
      </c>
      <c r="Q29" s="33">
        <f t="shared" si="55"/>
        <v>0.9803476433</v>
      </c>
      <c r="R29" s="33">
        <f t="shared" si="55"/>
        <v>1.004679405</v>
      </c>
      <c r="S29" s="33">
        <f t="array" ref="S29">IFERROR(INDEX('Model 1'!EMBLEMFac21Fac26,MATCH(H29,'Model 1'!$H$203:$H$324,0),MATCH($D$4,'Model 1'!$C$202:$F$202,0)),S28)</f>
        <v>1.194875224</v>
      </c>
      <c r="T29" s="33">
        <f t="shared" si="3"/>
        <v>0.5114840786</v>
      </c>
      <c r="U29" s="5"/>
      <c r="V29" s="18">
        <f t="shared" si="31"/>
        <v>3</v>
      </c>
      <c r="W29" s="34"/>
      <c r="X29" s="34"/>
      <c r="Y29" s="5"/>
      <c r="Z29" s="5"/>
    </row>
    <row r="30" ht="14.25" customHeight="1">
      <c r="A30" s="1"/>
      <c r="B30" s="5"/>
      <c r="C30" s="5"/>
      <c r="D30" s="5"/>
      <c r="E30" s="5"/>
      <c r="F30" s="5"/>
      <c r="G30" s="18">
        <f t="shared" si="28"/>
        <v>82</v>
      </c>
      <c r="H30" s="5" t="s">
        <v>142</v>
      </c>
      <c r="I30" s="32">
        <f>IF('Model 1'!$B$330="C",$B$5*(1+'Model 1'!$B$329)^(V30-1),IF('Model 1'!$B$330="S",$B$5*(1+'Model 1'!$B$329*(V30-1)),$B$5))</f>
        <v>318.27</v>
      </c>
      <c r="J30" s="33">
        <f t="shared" ref="J30:M30" si="56">J29</f>
        <v>0.5234722574</v>
      </c>
      <c r="K30" s="33">
        <f t="shared" si="56"/>
        <v>0.9691677626</v>
      </c>
      <c r="L30" s="33">
        <f t="shared" si="56"/>
        <v>0.9862433547</v>
      </c>
      <c r="M30" s="33">
        <f t="shared" si="56"/>
        <v>1.83511693</v>
      </c>
      <c r="N30" s="33">
        <f t="array" ref="N30">INDEX('Model 1'!EMBLEMFac9Fac18,MATCH(I30,'Model 1'!$A$45:$A$74,1),MATCH($D$5,'Model 1'!$C$44:$G$44,0))</f>
        <v>0.573457823</v>
      </c>
      <c r="O30" s="33">
        <f t="array" ref="O30">INDEX('Model 1'!EMBLEMFac21Fac18,MATCH(I30,'Model 1'!$A$80:$A$109,1),MATCH($D$4,'Model 1'!$C$79:$F$79,0))</f>
        <v>0.8512053781</v>
      </c>
      <c r="P30" s="33">
        <f t="shared" ref="P30:R30" si="57">P29</f>
        <v>0.9696737797</v>
      </c>
      <c r="Q30" s="33">
        <f t="shared" si="57"/>
        <v>0.9803476433</v>
      </c>
      <c r="R30" s="33">
        <f t="shared" si="57"/>
        <v>1.004679405</v>
      </c>
      <c r="S30" s="33">
        <f t="array" ref="S30">IFERROR(INDEX('Model 1'!EMBLEMFac21Fac26,MATCH(H30,'Model 1'!$H$203:$H$324,0),MATCH($D$4,'Model 1'!$C$202:$F$202,0)),S29)</f>
        <v>1.196488386</v>
      </c>
      <c r="T30" s="33">
        <f t="shared" si="3"/>
        <v>0.5121746167</v>
      </c>
      <c r="U30" s="5"/>
      <c r="V30" s="18">
        <f t="shared" si="31"/>
        <v>3</v>
      </c>
      <c r="W30" s="34"/>
      <c r="X30" s="34"/>
      <c r="Y30" s="5"/>
      <c r="Z30" s="5"/>
    </row>
    <row r="31" ht="14.25" customHeight="1">
      <c r="A31" s="1"/>
      <c r="B31" s="5"/>
      <c r="C31" s="5"/>
      <c r="D31" s="5"/>
      <c r="E31" s="5"/>
      <c r="F31" s="5"/>
      <c r="G31" s="18">
        <f t="shared" si="28"/>
        <v>82</v>
      </c>
      <c r="H31" s="5" t="s">
        <v>144</v>
      </c>
      <c r="I31" s="32">
        <f>IF('Model 1'!$B$330="C",$B$5*(1+'Model 1'!$B$329)^(V31-1),IF('Model 1'!$B$330="S",$B$5*(1+'Model 1'!$B$329*(V31-1)),$B$5))</f>
        <v>318.27</v>
      </c>
      <c r="J31" s="33">
        <f t="shared" ref="J31:M31" si="58">J30</f>
        <v>0.5234722574</v>
      </c>
      <c r="K31" s="33">
        <f t="shared" si="58"/>
        <v>0.9691677626</v>
      </c>
      <c r="L31" s="33">
        <f t="shared" si="58"/>
        <v>0.9862433547</v>
      </c>
      <c r="M31" s="33">
        <f t="shared" si="58"/>
        <v>1.83511693</v>
      </c>
      <c r="N31" s="33">
        <f t="array" ref="N31">INDEX('Model 1'!EMBLEMFac9Fac18,MATCH(I31,'Model 1'!$A$45:$A$74,1),MATCH($D$5,'Model 1'!$C$44:$G$44,0))</f>
        <v>0.573457823</v>
      </c>
      <c r="O31" s="33">
        <f t="array" ref="O31">INDEX('Model 1'!EMBLEMFac21Fac18,MATCH(I31,'Model 1'!$A$80:$A$109,1),MATCH($D$4,'Model 1'!$C$79:$F$79,0))</f>
        <v>0.8512053781</v>
      </c>
      <c r="P31" s="33">
        <f t="shared" ref="P31:R31" si="59">P30</f>
        <v>0.9696737797</v>
      </c>
      <c r="Q31" s="33">
        <f t="shared" si="59"/>
        <v>0.9803476433</v>
      </c>
      <c r="R31" s="33">
        <f t="shared" si="59"/>
        <v>1.004679405</v>
      </c>
      <c r="S31" s="33">
        <f t="array" ref="S31">IFERROR(INDEX('Model 1'!EMBLEMFac21Fac26,MATCH(H31,'Model 1'!$H$203:$H$324,0),MATCH($D$4,'Model 1'!$C$202:$F$202,0)),S30)</f>
        <v>1.198180755</v>
      </c>
      <c r="T31" s="33">
        <f t="shared" si="3"/>
        <v>0.5128990603</v>
      </c>
      <c r="U31" s="5"/>
      <c r="V31" s="18">
        <f t="shared" si="31"/>
        <v>3</v>
      </c>
      <c r="W31" s="34"/>
      <c r="X31" s="34"/>
      <c r="Y31" s="5"/>
      <c r="Z31" s="5"/>
    </row>
    <row r="32" ht="14.25" customHeight="1">
      <c r="A32" s="1"/>
      <c r="B32" s="5"/>
      <c r="C32" s="5"/>
      <c r="D32" s="5"/>
      <c r="E32" s="5"/>
      <c r="F32" s="5"/>
      <c r="G32" s="18">
        <f t="shared" si="28"/>
        <v>82</v>
      </c>
      <c r="H32" s="5" t="s">
        <v>146</v>
      </c>
      <c r="I32" s="32">
        <f>IF('Model 1'!$B$330="C",$B$5*(1+'Model 1'!$B$329)^(V32-1),IF('Model 1'!$B$330="S",$B$5*(1+'Model 1'!$B$329*(V32-1)),$B$5))</f>
        <v>318.27</v>
      </c>
      <c r="J32" s="33">
        <f t="shared" ref="J32:M32" si="60">J31</f>
        <v>0.5234722574</v>
      </c>
      <c r="K32" s="33">
        <f t="shared" si="60"/>
        <v>0.9691677626</v>
      </c>
      <c r="L32" s="33">
        <f t="shared" si="60"/>
        <v>0.9862433547</v>
      </c>
      <c r="M32" s="33">
        <f t="shared" si="60"/>
        <v>1.83511693</v>
      </c>
      <c r="N32" s="33">
        <f t="array" ref="N32">INDEX('Model 1'!EMBLEMFac9Fac18,MATCH(I32,'Model 1'!$A$45:$A$74,1),MATCH($D$5,'Model 1'!$C$44:$G$44,0))</f>
        <v>0.573457823</v>
      </c>
      <c r="O32" s="33">
        <f t="array" ref="O32">INDEX('Model 1'!EMBLEMFac21Fac18,MATCH(I32,'Model 1'!$A$80:$A$109,1),MATCH($D$4,'Model 1'!$C$79:$F$79,0))</f>
        <v>0.8512053781</v>
      </c>
      <c r="P32" s="33">
        <f t="shared" ref="P32:R32" si="61">P31</f>
        <v>0.9696737797</v>
      </c>
      <c r="Q32" s="33">
        <f t="shared" si="61"/>
        <v>0.9803476433</v>
      </c>
      <c r="R32" s="33">
        <f t="shared" si="61"/>
        <v>1.004679405</v>
      </c>
      <c r="S32" s="33">
        <f t="array" ref="S32">IFERROR(INDEX('Model 1'!EMBLEMFac21Fac26,MATCH(H32,'Model 1'!$H$203:$H$324,0),MATCH($D$4,'Model 1'!$C$202:$F$202,0)),S31)</f>
        <v>1.199920734</v>
      </c>
      <c r="T32" s="33">
        <f t="shared" si="3"/>
        <v>0.5136438844</v>
      </c>
      <c r="U32" s="5"/>
      <c r="V32" s="18">
        <f t="shared" si="31"/>
        <v>3</v>
      </c>
      <c r="W32" s="34"/>
      <c r="X32" s="34"/>
      <c r="Y32" s="5"/>
      <c r="Z32" s="5"/>
    </row>
    <row r="33" ht="14.25" customHeight="1">
      <c r="A33" s="1"/>
      <c r="B33" s="5"/>
      <c r="C33" s="5"/>
      <c r="D33" s="5"/>
      <c r="E33" s="5"/>
      <c r="F33" s="5"/>
      <c r="G33" s="18">
        <f t="shared" si="28"/>
        <v>82</v>
      </c>
      <c r="H33" s="5" t="s">
        <v>148</v>
      </c>
      <c r="I33" s="32">
        <f>IF('Model 1'!$B$330="C",$B$5*(1+'Model 1'!$B$329)^(V33-1),IF('Model 1'!$B$330="S",$B$5*(1+'Model 1'!$B$329*(V33-1)),$B$5))</f>
        <v>318.27</v>
      </c>
      <c r="J33" s="33">
        <f t="shared" ref="J33:M33" si="62">J32</f>
        <v>0.5234722574</v>
      </c>
      <c r="K33" s="33">
        <f t="shared" si="62"/>
        <v>0.9691677626</v>
      </c>
      <c r="L33" s="33">
        <f t="shared" si="62"/>
        <v>0.9862433547</v>
      </c>
      <c r="M33" s="33">
        <f t="shared" si="62"/>
        <v>1.83511693</v>
      </c>
      <c r="N33" s="33">
        <f t="array" ref="N33">INDEX('Model 1'!EMBLEMFac9Fac18,MATCH(I33,'Model 1'!$A$45:$A$74,1),MATCH($D$5,'Model 1'!$C$44:$G$44,0))</f>
        <v>0.573457823</v>
      </c>
      <c r="O33" s="33">
        <f t="array" ref="O33">INDEX('Model 1'!EMBLEMFac21Fac18,MATCH(I33,'Model 1'!$A$80:$A$109,1),MATCH($D$4,'Model 1'!$C$79:$F$79,0))</f>
        <v>0.8512053781</v>
      </c>
      <c r="P33" s="33">
        <f t="shared" ref="P33:R33" si="63">P32</f>
        <v>0.9696737797</v>
      </c>
      <c r="Q33" s="33">
        <f t="shared" si="63"/>
        <v>0.9803476433</v>
      </c>
      <c r="R33" s="33">
        <f t="shared" si="63"/>
        <v>1.004679405</v>
      </c>
      <c r="S33" s="33">
        <f t="array" ref="S33">IFERROR(INDEX('Model 1'!EMBLEMFac21Fac26,MATCH(H33,'Model 1'!$H$203:$H$324,0),MATCH($D$4,'Model 1'!$C$202:$F$202,0)),S32)</f>
        <v>1.201668581</v>
      </c>
      <c r="T33" s="33">
        <f t="shared" si="3"/>
        <v>0.5143920759</v>
      </c>
      <c r="U33" s="5"/>
      <c r="V33" s="18">
        <f t="shared" si="31"/>
        <v>3</v>
      </c>
      <c r="W33" s="34"/>
      <c r="X33" s="34"/>
      <c r="Y33" s="5"/>
      <c r="Z33" s="5"/>
    </row>
    <row r="34" ht="14.25" customHeight="1">
      <c r="A34" s="1"/>
      <c r="B34" s="5"/>
      <c r="C34" s="5"/>
      <c r="D34" s="5"/>
      <c r="E34" s="5"/>
      <c r="F34" s="5"/>
      <c r="G34" s="18">
        <f t="shared" si="28"/>
        <v>82</v>
      </c>
      <c r="H34" s="5" t="s">
        <v>150</v>
      </c>
      <c r="I34" s="32">
        <f>IF('Model 1'!$B$330="C",$B$5*(1+'Model 1'!$B$329)^(V34-1),IF('Model 1'!$B$330="S",$B$5*(1+'Model 1'!$B$329*(V34-1)),$B$5))</f>
        <v>318.27</v>
      </c>
      <c r="J34" s="33">
        <f t="shared" ref="J34:M34" si="64">J33</f>
        <v>0.5234722574</v>
      </c>
      <c r="K34" s="33">
        <f t="shared" si="64"/>
        <v>0.9691677626</v>
      </c>
      <c r="L34" s="33">
        <f t="shared" si="64"/>
        <v>0.9862433547</v>
      </c>
      <c r="M34" s="33">
        <f t="shared" si="64"/>
        <v>1.83511693</v>
      </c>
      <c r="N34" s="33">
        <f t="array" ref="N34">INDEX('Model 1'!EMBLEMFac9Fac18,MATCH(I34,'Model 1'!$A$45:$A$74,1),MATCH($D$5,'Model 1'!$C$44:$G$44,0))</f>
        <v>0.573457823</v>
      </c>
      <c r="O34" s="33">
        <f t="array" ref="O34">INDEX('Model 1'!EMBLEMFac21Fac18,MATCH(I34,'Model 1'!$A$80:$A$109,1),MATCH($D$4,'Model 1'!$C$79:$F$79,0))</f>
        <v>0.8512053781</v>
      </c>
      <c r="P34" s="33">
        <f t="shared" ref="P34:R34" si="65">P33</f>
        <v>0.9696737797</v>
      </c>
      <c r="Q34" s="33">
        <f t="shared" si="65"/>
        <v>0.9803476433</v>
      </c>
      <c r="R34" s="33">
        <f t="shared" si="65"/>
        <v>1.004679405</v>
      </c>
      <c r="S34" s="33">
        <f t="array" ref="S34">IFERROR(INDEX('Model 1'!EMBLEMFac21Fac26,MATCH(H34,'Model 1'!$H$203:$H$324,0),MATCH($D$4,'Model 1'!$C$202:$F$202,0)),S33)</f>
        <v>1.203379183</v>
      </c>
      <c r="T34" s="33">
        <f t="shared" si="3"/>
        <v>0.5151243246</v>
      </c>
      <c r="U34" s="5"/>
      <c r="V34" s="18">
        <f t="shared" si="31"/>
        <v>3</v>
      </c>
      <c r="W34" s="34"/>
      <c r="X34" s="34"/>
      <c r="Y34" s="5"/>
      <c r="Z34" s="5"/>
    </row>
    <row r="35" ht="14.25" customHeight="1">
      <c r="A35" s="1"/>
      <c r="B35" s="5"/>
      <c r="C35" s="5"/>
      <c r="D35" s="5"/>
      <c r="E35" s="5"/>
      <c r="F35" s="5"/>
      <c r="G35" s="18">
        <f t="shared" si="28"/>
        <v>82</v>
      </c>
      <c r="H35" s="5" t="s">
        <v>152</v>
      </c>
      <c r="I35" s="32">
        <f>IF('Model 1'!$B$330="C",$B$5*(1+'Model 1'!$B$329)^(V35-1),IF('Model 1'!$B$330="S",$B$5*(1+'Model 1'!$B$329*(V35-1)),$B$5))</f>
        <v>318.27</v>
      </c>
      <c r="J35" s="33">
        <f t="shared" ref="J35:M35" si="66">J34</f>
        <v>0.5234722574</v>
      </c>
      <c r="K35" s="33">
        <f t="shared" si="66"/>
        <v>0.9691677626</v>
      </c>
      <c r="L35" s="33">
        <f t="shared" si="66"/>
        <v>0.9862433547</v>
      </c>
      <c r="M35" s="33">
        <f t="shared" si="66"/>
        <v>1.83511693</v>
      </c>
      <c r="N35" s="33">
        <f t="array" ref="N35">INDEX('Model 1'!EMBLEMFac9Fac18,MATCH(I35,'Model 1'!$A$45:$A$74,1),MATCH($D$5,'Model 1'!$C$44:$G$44,0))</f>
        <v>0.573457823</v>
      </c>
      <c r="O35" s="33">
        <f t="array" ref="O35">INDEX('Model 1'!EMBLEMFac21Fac18,MATCH(I35,'Model 1'!$A$80:$A$109,1),MATCH($D$4,'Model 1'!$C$79:$F$79,0))</f>
        <v>0.8512053781</v>
      </c>
      <c r="P35" s="33">
        <f t="shared" ref="P35:R35" si="67">P34</f>
        <v>0.9696737797</v>
      </c>
      <c r="Q35" s="33">
        <f t="shared" si="67"/>
        <v>0.9803476433</v>
      </c>
      <c r="R35" s="33">
        <f t="shared" si="67"/>
        <v>1.004679405</v>
      </c>
      <c r="S35" s="33">
        <f t="array" ref="S35">IFERROR(INDEX('Model 1'!EMBLEMFac21Fac26,MATCH(H35,'Model 1'!$H$203:$H$324,0),MATCH($D$4,'Model 1'!$C$202:$F$202,0)),S34)</f>
        <v>1.205004883</v>
      </c>
      <c r="T35" s="33">
        <f t="shared" si="3"/>
        <v>0.5158202296</v>
      </c>
      <c r="U35" s="5"/>
      <c r="V35" s="18">
        <f t="shared" si="31"/>
        <v>3</v>
      </c>
      <c r="W35" s="34"/>
      <c r="X35" s="34"/>
      <c r="Y35" s="5"/>
      <c r="Z35" s="5"/>
    </row>
    <row r="36" ht="14.25" customHeight="1">
      <c r="A36" s="1"/>
      <c r="B36" s="5"/>
      <c r="C36" s="5"/>
      <c r="D36" s="5"/>
      <c r="E36" s="5"/>
      <c r="F36" s="5"/>
      <c r="G36" s="18">
        <f t="shared" si="28"/>
        <v>82</v>
      </c>
      <c r="H36" s="5" t="s">
        <v>154</v>
      </c>
      <c r="I36" s="32">
        <f>IF('Model 1'!$B$330="C",$B$5*(1+'Model 1'!$B$329)^(V36-1),IF('Model 1'!$B$330="S",$B$5*(1+'Model 1'!$B$329*(V36-1)),$B$5))</f>
        <v>318.27</v>
      </c>
      <c r="J36" s="33">
        <f t="shared" ref="J36:M36" si="68">J35</f>
        <v>0.5234722574</v>
      </c>
      <c r="K36" s="33">
        <f t="shared" si="68"/>
        <v>0.9691677626</v>
      </c>
      <c r="L36" s="33">
        <f t="shared" si="68"/>
        <v>0.9862433547</v>
      </c>
      <c r="M36" s="33">
        <f t="shared" si="68"/>
        <v>1.83511693</v>
      </c>
      <c r="N36" s="33">
        <f t="array" ref="N36">INDEX('Model 1'!EMBLEMFac9Fac18,MATCH(I36,'Model 1'!$A$45:$A$74,1),MATCH($D$5,'Model 1'!$C$44:$G$44,0))</f>
        <v>0.573457823</v>
      </c>
      <c r="O36" s="33">
        <f t="array" ref="O36">INDEX('Model 1'!EMBLEMFac21Fac18,MATCH(I36,'Model 1'!$A$80:$A$109,1),MATCH($D$4,'Model 1'!$C$79:$F$79,0))</f>
        <v>0.8512053781</v>
      </c>
      <c r="P36" s="33">
        <f t="shared" ref="P36:R36" si="69">P35</f>
        <v>0.9696737797</v>
      </c>
      <c r="Q36" s="33">
        <f t="shared" si="69"/>
        <v>0.9803476433</v>
      </c>
      <c r="R36" s="33">
        <f t="shared" si="69"/>
        <v>1.004679405</v>
      </c>
      <c r="S36" s="33">
        <f t="array" ref="S36">IFERROR(INDEX('Model 1'!EMBLEMFac21Fac26,MATCH(H36,'Model 1'!$H$203:$H$324,0),MATCH($D$4,'Model 1'!$C$202:$F$202,0)),S35)</f>
        <v>1.206498338</v>
      </c>
      <c r="T36" s="33">
        <f t="shared" si="3"/>
        <v>0.5164595252</v>
      </c>
      <c r="U36" s="5"/>
      <c r="V36" s="18">
        <f t="shared" si="31"/>
        <v>3</v>
      </c>
      <c r="W36" s="34"/>
      <c r="X36" s="34"/>
      <c r="Y36" s="5"/>
      <c r="Z36" s="5"/>
    </row>
    <row r="37" ht="14.25" customHeight="1">
      <c r="A37" s="1"/>
      <c r="B37" s="5"/>
      <c r="C37" s="5"/>
      <c r="D37" s="5"/>
      <c r="E37" s="5"/>
      <c r="F37" s="5"/>
      <c r="G37" s="18">
        <f t="shared" si="28"/>
        <v>82</v>
      </c>
      <c r="H37" s="5" t="s">
        <v>156</v>
      </c>
      <c r="I37" s="32">
        <f>IF('Model 1'!$B$330="C",$B$5*(1+'Model 1'!$B$329)^(V37-1),IF('Model 1'!$B$330="S",$B$5*(1+'Model 1'!$B$329*(V37-1)),$B$5))</f>
        <v>318.27</v>
      </c>
      <c r="J37" s="33">
        <f t="shared" ref="J37:M37" si="70">J36</f>
        <v>0.5234722574</v>
      </c>
      <c r="K37" s="33">
        <f t="shared" si="70"/>
        <v>0.9691677626</v>
      </c>
      <c r="L37" s="33">
        <f t="shared" si="70"/>
        <v>0.9862433547</v>
      </c>
      <c r="M37" s="33">
        <f t="shared" si="70"/>
        <v>1.83511693</v>
      </c>
      <c r="N37" s="33">
        <f t="array" ref="N37">INDEX('Model 1'!EMBLEMFac9Fac18,MATCH(I37,'Model 1'!$A$45:$A$74,1),MATCH($D$5,'Model 1'!$C$44:$G$44,0))</f>
        <v>0.573457823</v>
      </c>
      <c r="O37" s="33">
        <f t="array" ref="O37">INDEX('Model 1'!EMBLEMFac21Fac18,MATCH(I37,'Model 1'!$A$80:$A$109,1),MATCH($D$4,'Model 1'!$C$79:$F$79,0))</f>
        <v>0.8512053781</v>
      </c>
      <c r="P37" s="33">
        <f t="shared" ref="P37:R37" si="71">P36</f>
        <v>0.9696737797</v>
      </c>
      <c r="Q37" s="33">
        <f t="shared" si="71"/>
        <v>0.9803476433</v>
      </c>
      <c r="R37" s="33">
        <f t="shared" si="71"/>
        <v>1.004679405</v>
      </c>
      <c r="S37" s="33">
        <f t="array" ref="S37">IFERROR(INDEX('Model 1'!EMBLEMFac21Fac26,MATCH(H37,'Model 1'!$H$203:$H$324,0),MATCH($D$4,'Model 1'!$C$202:$F$202,0)),S36)</f>
        <v>1.207815424</v>
      </c>
      <c r="T37" s="33">
        <f t="shared" si="3"/>
        <v>0.5170233233</v>
      </c>
      <c r="U37" s="5"/>
      <c r="V37" s="18">
        <f t="shared" si="31"/>
        <v>3</v>
      </c>
      <c r="W37" s="34"/>
      <c r="X37" s="34"/>
      <c r="Y37" s="5"/>
      <c r="Z37" s="5"/>
    </row>
    <row r="38" ht="14.25" customHeight="1">
      <c r="A38" s="1"/>
      <c r="B38" s="5"/>
      <c r="C38" s="5"/>
      <c r="D38" s="5"/>
      <c r="E38" s="5"/>
      <c r="F38" s="5"/>
      <c r="G38" s="18">
        <f t="shared" si="28"/>
        <v>82</v>
      </c>
      <c r="H38" s="5" t="s">
        <v>158</v>
      </c>
      <c r="I38" s="32">
        <f>IF('Model 1'!$B$330="C",$B$5*(1+'Model 1'!$B$329)^(V38-1),IF('Model 1'!$B$330="S",$B$5*(1+'Model 1'!$B$329*(V38-1)),$B$5))</f>
        <v>318.27</v>
      </c>
      <c r="J38" s="33">
        <f t="shared" ref="J38:M38" si="72">J37</f>
        <v>0.5234722574</v>
      </c>
      <c r="K38" s="33">
        <f t="shared" si="72"/>
        <v>0.9691677626</v>
      </c>
      <c r="L38" s="33">
        <f t="shared" si="72"/>
        <v>0.9862433547</v>
      </c>
      <c r="M38" s="33">
        <f t="shared" si="72"/>
        <v>1.83511693</v>
      </c>
      <c r="N38" s="33">
        <f t="array" ref="N38">INDEX('Model 1'!EMBLEMFac9Fac18,MATCH(I38,'Model 1'!$A$45:$A$74,1),MATCH($D$5,'Model 1'!$C$44:$G$44,0))</f>
        <v>0.573457823</v>
      </c>
      <c r="O38" s="33">
        <f t="array" ref="O38">INDEX('Model 1'!EMBLEMFac21Fac18,MATCH(I38,'Model 1'!$A$80:$A$109,1),MATCH($D$4,'Model 1'!$C$79:$F$79,0))</f>
        <v>0.8512053781</v>
      </c>
      <c r="P38" s="33">
        <f t="shared" ref="P38:R38" si="73">P37</f>
        <v>0.9696737797</v>
      </c>
      <c r="Q38" s="33">
        <f t="shared" si="73"/>
        <v>0.9803476433</v>
      </c>
      <c r="R38" s="33">
        <f t="shared" si="73"/>
        <v>1.004679405</v>
      </c>
      <c r="S38" s="33">
        <f t="array" ref="S38">IFERROR(INDEX('Model 1'!EMBLEMFac21Fac26,MATCH(H38,'Model 1'!$H$203:$H$324,0),MATCH($D$4,'Model 1'!$C$202:$F$202,0)),S37)</f>
        <v>1.208918171</v>
      </c>
      <c r="T38" s="33">
        <f t="shared" si="3"/>
        <v>0.5174953706</v>
      </c>
      <c r="U38" s="5"/>
      <c r="V38" s="18">
        <f t="shared" si="31"/>
        <v>3</v>
      </c>
      <c r="W38" s="34"/>
      <c r="X38" s="34"/>
      <c r="Y38" s="5"/>
      <c r="Z38" s="5"/>
    </row>
    <row r="39" ht="14.25" customHeight="1">
      <c r="A39" s="1"/>
      <c r="B39" s="5"/>
      <c r="C39" s="5"/>
      <c r="D39" s="5"/>
      <c r="E39" s="5"/>
      <c r="F39" s="5"/>
      <c r="G39" s="18">
        <f t="shared" si="28"/>
        <v>82</v>
      </c>
      <c r="H39" s="5" t="s">
        <v>160</v>
      </c>
      <c r="I39" s="32">
        <f>IF('Model 1'!$B$330="C",$B$5*(1+'Model 1'!$B$329)^(V39-1),IF('Model 1'!$B$330="S",$B$5*(1+'Model 1'!$B$329*(V39-1)),$B$5))</f>
        <v>318.27</v>
      </c>
      <c r="J39" s="33">
        <f t="shared" ref="J39:M39" si="74">J38</f>
        <v>0.5234722574</v>
      </c>
      <c r="K39" s="33">
        <f t="shared" si="74"/>
        <v>0.9691677626</v>
      </c>
      <c r="L39" s="33">
        <f t="shared" si="74"/>
        <v>0.9862433547</v>
      </c>
      <c r="M39" s="33">
        <f t="shared" si="74"/>
        <v>1.83511693</v>
      </c>
      <c r="N39" s="33">
        <f t="array" ref="N39">INDEX('Model 1'!EMBLEMFac9Fac18,MATCH(I39,'Model 1'!$A$45:$A$74,1),MATCH($D$5,'Model 1'!$C$44:$G$44,0))</f>
        <v>0.573457823</v>
      </c>
      <c r="O39" s="33">
        <f t="array" ref="O39">INDEX('Model 1'!EMBLEMFac21Fac18,MATCH(I39,'Model 1'!$A$80:$A$109,1),MATCH($D$4,'Model 1'!$C$79:$F$79,0))</f>
        <v>0.8512053781</v>
      </c>
      <c r="P39" s="33">
        <f t="shared" ref="P39:R39" si="75">P38</f>
        <v>0.9696737797</v>
      </c>
      <c r="Q39" s="33">
        <f t="shared" si="75"/>
        <v>0.9803476433</v>
      </c>
      <c r="R39" s="33">
        <f t="shared" si="75"/>
        <v>1.004679405</v>
      </c>
      <c r="S39" s="33">
        <f t="array" ref="S39">IFERROR(INDEX('Model 1'!EMBLEMFac21Fac26,MATCH(H39,'Model 1'!$H$203:$H$324,0),MATCH($D$4,'Model 1'!$C$202:$F$202,0)),S38)</f>
        <v>1.209777721</v>
      </c>
      <c r="T39" s="33">
        <f t="shared" si="3"/>
        <v>0.517863314</v>
      </c>
      <c r="U39" s="5"/>
      <c r="V39" s="18">
        <f t="shared" si="31"/>
        <v>3</v>
      </c>
      <c r="W39" s="34"/>
      <c r="X39" s="34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18">
        <f t="shared" si="28"/>
        <v>83</v>
      </c>
      <c r="H40" s="5" t="s">
        <v>162</v>
      </c>
      <c r="I40" s="32">
        <f>IF('Model 1'!$B$330="C",$B$5*(1+'Model 1'!$B$329)^(V40-1),IF('Model 1'!$B$330="S",$B$5*(1+'Model 1'!$B$329*(V40-1)),$B$5))</f>
        <v>327.8181</v>
      </c>
      <c r="J40" s="33">
        <f t="shared" ref="J40:M40" si="76">J39</f>
        <v>0.5234722574</v>
      </c>
      <c r="K40" s="33">
        <f t="shared" si="76"/>
        <v>0.9691677626</v>
      </c>
      <c r="L40" s="33">
        <f t="shared" si="76"/>
        <v>0.9862433547</v>
      </c>
      <c r="M40" s="33">
        <f t="shared" si="76"/>
        <v>1.83511693</v>
      </c>
      <c r="N40" s="33">
        <f t="array" ref="N40">INDEX('Model 1'!EMBLEMFac9Fac18,MATCH(I40,'Model 1'!$A$45:$A$74,1),MATCH($D$5,'Model 1'!$C$44:$G$44,0))</f>
        <v>0.573457823</v>
      </c>
      <c r="O40" s="33">
        <f t="array" ref="O40">INDEX('Model 1'!EMBLEMFac21Fac18,MATCH(I40,'Model 1'!$A$80:$A$109,1),MATCH($D$4,'Model 1'!$C$79:$F$79,0))</f>
        <v>0.8512053781</v>
      </c>
      <c r="P40" s="33">
        <f t="shared" ref="P40:R40" si="77">P39</f>
        <v>0.9696737797</v>
      </c>
      <c r="Q40" s="33">
        <f t="shared" si="77"/>
        <v>0.9803476433</v>
      </c>
      <c r="R40" s="33">
        <f t="shared" si="77"/>
        <v>1.004679405</v>
      </c>
      <c r="S40" s="33">
        <f t="array" ref="S40">IFERROR(INDEX('Model 1'!EMBLEMFac21Fac26,MATCH(H40,'Model 1'!$H$203:$H$324,0),MATCH($D$4,'Model 1'!$C$202:$F$202,0)),S39)</f>
        <v>1.210377286</v>
      </c>
      <c r="T40" s="33">
        <f t="shared" si="3"/>
        <v>0.5181199663</v>
      </c>
      <c r="U40" s="5"/>
      <c r="V40" s="18">
        <f t="shared" si="31"/>
        <v>4</v>
      </c>
      <c r="W40" s="34"/>
      <c r="X40" s="34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18">
        <f t="shared" si="28"/>
        <v>83</v>
      </c>
      <c r="H41" s="5" t="s">
        <v>164</v>
      </c>
      <c r="I41" s="32">
        <f>IF('Model 1'!$B$330="C",$B$5*(1+'Model 1'!$B$329)^(V41-1),IF('Model 1'!$B$330="S",$B$5*(1+'Model 1'!$B$329*(V41-1)),$B$5))</f>
        <v>327.8181</v>
      </c>
      <c r="J41" s="33">
        <f t="shared" ref="J41:M41" si="78">J40</f>
        <v>0.5234722574</v>
      </c>
      <c r="K41" s="33">
        <f t="shared" si="78"/>
        <v>0.9691677626</v>
      </c>
      <c r="L41" s="33">
        <f t="shared" si="78"/>
        <v>0.9862433547</v>
      </c>
      <c r="M41" s="33">
        <f t="shared" si="78"/>
        <v>1.83511693</v>
      </c>
      <c r="N41" s="33">
        <f t="array" ref="N41">INDEX('Model 1'!EMBLEMFac9Fac18,MATCH(I41,'Model 1'!$A$45:$A$74,1),MATCH($D$5,'Model 1'!$C$44:$G$44,0))</f>
        <v>0.573457823</v>
      </c>
      <c r="O41" s="33">
        <f t="array" ref="O41">INDEX('Model 1'!EMBLEMFac21Fac18,MATCH(I41,'Model 1'!$A$80:$A$109,1),MATCH($D$4,'Model 1'!$C$79:$F$79,0))</f>
        <v>0.8512053781</v>
      </c>
      <c r="P41" s="33">
        <f t="shared" ref="P41:R41" si="79">P40</f>
        <v>0.9696737797</v>
      </c>
      <c r="Q41" s="33">
        <f t="shared" si="79"/>
        <v>0.9803476433</v>
      </c>
      <c r="R41" s="33">
        <f t="shared" si="79"/>
        <v>1.004679405</v>
      </c>
      <c r="S41" s="33">
        <f t="array" ref="S41">IFERROR(INDEX('Model 1'!EMBLEMFac21Fac26,MATCH(H41,'Model 1'!$H$203:$H$324,0),MATCH($D$4,'Model 1'!$C$202:$F$202,0)),S40)</f>
        <v>1.210715083</v>
      </c>
      <c r="T41" s="33">
        <f t="shared" si="3"/>
        <v>0.5182645656</v>
      </c>
      <c r="U41" s="5"/>
      <c r="V41" s="18">
        <f t="shared" si="31"/>
        <v>4</v>
      </c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18">
        <f t="shared" si="28"/>
        <v>83</v>
      </c>
      <c r="H42" s="5" t="s">
        <v>166</v>
      </c>
      <c r="I42" s="32">
        <f>IF('Model 1'!$B$330="C",$B$5*(1+'Model 1'!$B$329)^(V42-1),IF('Model 1'!$B$330="S",$B$5*(1+'Model 1'!$B$329*(V42-1)),$B$5))</f>
        <v>327.8181</v>
      </c>
      <c r="J42" s="33">
        <f t="shared" ref="J42:M42" si="80">J41</f>
        <v>0.5234722574</v>
      </c>
      <c r="K42" s="33">
        <f t="shared" si="80"/>
        <v>0.9691677626</v>
      </c>
      <c r="L42" s="33">
        <f t="shared" si="80"/>
        <v>0.9862433547</v>
      </c>
      <c r="M42" s="33">
        <f t="shared" si="80"/>
        <v>1.83511693</v>
      </c>
      <c r="N42" s="33">
        <f t="array" ref="N42">INDEX('Model 1'!EMBLEMFac9Fac18,MATCH(I42,'Model 1'!$A$45:$A$74,1),MATCH($D$5,'Model 1'!$C$44:$G$44,0))</f>
        <v>0.573457823</v>
      </c>
      <c r="O42" s="33">
        <f t="array" ref="O42">INDEX('Model 1'!EMBLEMFac21Fac18,MATCH(I42,'Model 1'!$A$80:$A$109,1),MATCH($D$4,'Model 1'!$C$79:$F$79,0))</f>
        <v>0.8512053781</v>
      </c>
      <c r="P42" s="33">
        <f t="shared" ref="P42:R42" si="81">P41</f>
        <v>0.9696737797</v>
      </c>
      <c r="Q42" s="33">
        <f t="shared" si="81"/>
        <v>0.9803476433</v>
      </c>
      <c r="R42" s="33">
        <f t="shared" si="81"/>
        <v>1.004679405</v>
      </c>
      <c r="S42" s="33">
        <f t="array" ref="S42">IFERROR(INDEX('Model 1'!EMBLEMFac21Fac26,MATCH(H42,'Model 1'!$H$203:$H$324,0),MATCH($D$4,'Model 1'!$C$202:$F$202,0)),S41)</f>
        <v>1.210807247</v>
      </c>
      <c r="T42" s="33">
        <f t="shared" si="3"/>
        <v>0.5183040179</v>
      </c>
      <c r="U42" s="5"/>
      <c r="V42" s="18">
        <f t="shared" si="31"/>
        <v>4</v>
      </c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18">
        <f t="shared" si="28"/>
        <v>83</v>
      </c>
      <c r="H43" s="5" t="s">
        <v>168</v>
      </c>
      <c r="I43" s="32">
        <f>IF('Model 1'!$B$330="C",$B$5*(1+'Model 1'!$B$329)^(V43-1),IF('Model 1'!$B$330="S",$B$5*(1+'Model 1'!$B$329*(V43-1)),$B$5))</f>
        <v>327.8181</v>
      </c>
      <c r="J43" s="33">
        <f t="shared" ref="J43:M43" si="82">J42</f>
        <v>0.5234722574</v>
      </c>
      <c r="K43" s="33">
        <f t="shared" si="82"/>
        <v>0.9691677626</v>
      </c>
      <c r="L43" s="33">
        <f t="shared" si="82"/>
        <v>0.9862433547</v>
      </c>
      <c r="M43" s="33">
        <f t="shared" si="82"/>
        <v>1.83511693</v>
      </c>
      <c r="N43" s="33">
        <f t="array" ref="N43">INDEX('Model 1'!EMBLEMFac9Fac18,MATCH(I43,'Model 1'!$A$45:$A$74,1),MATCH($D$5,'Model 1'!$C$44:$G$44,0))</f>
        <v>0.573457823</v>
      </c>
      <c r="O43" s="33">
        <f t="array" ref="O43">INDEX('Model 1'!EMBLEMFac21Fac18,MATCH(I43,'Model 1'!$A$80:$A$109,1),MATCH($D$4,'Model 1'!$C$79:$F$79,0))</f>
        <v>0.8512053781</v>
      </c>
      <c r="P43" s="33">
        <f t="shared" ref="P43:R43" si="83">P42</f>
        <v>0.9696737797</v>
      </c>
      <c r="Q43" s="33">
        <f t="shared" si="83"/>
        <v>0.9803476433</v>
      </c>
      <c r="R43" s="33">
        <f t="shared" si="83"/>
        <v>1.004679405</v>
      </c>
      <c r="S43" s="33">
        <f t="array" ref="S43">IFERROR(INDEX('Model 1'!EMBLEMFac21Fac26,MATCH(H43,'Model 1'!$H$203:$H$324,0),MATCH($D$4,'Model 1'!$C$202:$F$202,0)),S42)</f>
        <v>1.210690681</v>
      </c>
      <c r="T43" s="33">
        <f t="shared" si="3"/>
        <v>0.5182541197</v>
      </c>
      <c r="U43" s="5"/>
      <c r="V43" s="18">
        <f t="shared" si="31"/>
        <v>4</v>
      </c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18">
        <f t="shared" si="28"/>
        <v>83</v>
      </c>
      <c r="H44" s="5" t="s">
        <v>170</v>
      </c>
      <c r="I44" s="32">
        <f>IF('Model 1'!$B$330="C",$B$5*(1+'Model 1'!$B$329)^(V44-1),IF('Model 1'!$B$330="S",$B$5*(1+'Model 1'!$B$329*(V44-1)),$B$5))</f>
        <v>327.8181</v>
      </c>
      <c r="J44" s="33">
        <f t="shared" ref="J44:M44" si="84">J43</f>
        <v>0.5234722574</v>
      </c>
      <c r="K44" s="33">
        <f t="shared" si="84"/>
        <v>0.9691677626</v>
      </c>
      <c r="L44" s="33">
        <f t="shared" si="84"/>
        <v>0.9862433547</v>
      </c>
      <c r="M44" s="33">
        <f t="shared" si="84"/>
        <v>1.83511693</v>
      </c>
      <c r="N44" s="33">
        <f t="array" ref="N44">INDEX('Model 1'!EMBLEMFac9Fac18,MATCH(I44,'Model 1'!$A$45:$A$74,1),MATCH($D$5,'Model 1'!$C$44:$G$44,0))</f>
        <v>0.573457823</v>
      </c>
      <c r="O44" s="33">
        <f t="array" ref="O44">INDEX('Model 1'!EMBLEMFac21Fac18,MATCH(I44,'Model 1'!$A$80:$A$109,1),MATCH($D$4,'Model 1'!$C$79:$F$79,0))</f>
        <v>0.8512053781</v>
      </c>
      <c r="P44" s="33">
        <f t="shared" ref="P44:R44" si="85">P43</f>
        <v>0.9696737797</v>
      </c>
      <c r="Q44" s="33">
        <f t="shared" si="85"/>
        <v>0.9803476433</v>
      </c>
      <c r="R44" s="33">
        <f t="shared" si="85"/>
        <v>1.004679405</v>
      </c>
      <c r="S44" s="33">
        <f t="array" ref="S44">IFERROR(INDEX('Model 1'!EMBLEMFac21Fac26,MATCH(H44,'Model 1'!$H$203:$H$324,0),MATCH($D$4,'Model 1'!$C$202:$F$202,0)),S43)</f>
        <v>1.21042586</v>
      </c>
      <c r="T44" s="33">
        <f t="shared" si="3"/>
        <v>0.5181407592</v>
      </c>
      <c r="U44" s="5"/>
      <c r="V44" s="18">
        <f t="shared" si="31"/>
        <v>4</v>
      </c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18">
        <f t="shared" si="28"/>
        <v>83</v>
      </c>
      <c r="H45" s="5" t="s">
        <v>172</v>
      </c>
      <c r="I45" s="32">
        <f>IF('Model 1'!$B$330="C",$B$5*(1+'Model 1'!$B$329)^(V45-1),IF('Model 1'!$B$330="S",$B$5*(1+'Model 1'!$B$329*(V45-1)),$B$5))</f>
        <v>327.8181</v>
      </c>
      <c r="J45" s="33">
        <f t="shared" ref="J45:M45" si="86">J44</f>
        <v>0.5234722574</v>
      </c>
      <c r="K45" s="33">
        <f t="shared" si="86"/>
        <v>0.9691677626</v>
      </c>
      <c r="L45" s="33">
        <f t="shared" si="86"/>
        <v>0.9862433547</v>
      </c>
      <c r="M45" s="33">
        <f t="shared" si="86"/>
        <v>1.83511693</v>
      </c>
      <c r="N45" s="33">
        <f t="array" ref="N45">INDEX('Model 1'!EMBLEMFac9Fac18,MATCH(I45,'Model 1'!$A$45:$A$74,1),MATCH($D$5,'Model 1'!$C$44:$G$44,0))</f>
        <v>0.573457823</v>
      </c>
      <c r="O45" s="33">
        <f t="array" ref="O45">INDEX('Model 1'!EMBLEMFac21Fac18,MATCH(I45,'Model 1'!$A$80:$A$109,1),MATCH($D$4,'Model 1'!$C$79:$F$79,0))</f>
        <v>0.8512053781</v>
      </c>
      <c r="P45" s="33">
        <f t="shared" ref="P45:R45" si="87">P44</f>
        <v>0.9696737797</v>
      </c>
      <c r="Q45" s="33">
        <f t="shared" si="87"/>
        <v>0.9803476433</v>
      </c>
      <c r="R45" s="33">
        <f t="shared" si="87"/>
        <v>1.004679405</v>
      </c>
      <c r="S45" s="33">
        <f t="array" ref="S45">IFERROR(INDEX('Model 1'!EMBLEMFac21Fac26,MATCH(H45,'Model 1'!$H$203:$H$324,0),MATCH($D$4,'Model 1'!$C$202:$F$202,0)),S44)</f>
        <v>1.210099604</v>
      </c>
      <c r="T45" s="33">
        <f t="shared" si="3"/>
        <v>0.5180011008</v>
      </c>
      <c r="U45" s="5"/>
      <c r="V45" s="18">
        <f t="shared" si="31"/>
        <v>4</v>
      </c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18">
        <f t="shared" si="28"/>
        <v>83</v>
      </c>
      <c r="H46" s="5" t="s">
        <v>174</v>
      </c>
      <c r="I46" s="32">
        <f>IF('Model 1'!$B$330="C",$B$5*(1+'Model 1'!$B$329)^(V46-1),IF('Model 1'!$B$330="S",$B$5*(1+'Model 1'!$B$329*(V46-1)),$B$5))</f>
        <v>327.8181</v>
      </c>
      <c r="J46" s="33">
        <f t="shared" ref="J46:M46" si="88">J45</f>
        <v>0.5234722574</v>
      </c>
      <c r="K46" s="33">
        <f t="shared" si="88"/>
        <v>0.9691677626</v>
      </c>
      <c r="L46" s="33">
        <f t="shared" si="88"/>
        <v>0.9862433547</v>
      </c>
      <c r="M46" s="33">
        <f t="shared" si="88"/>
        <v>1.83511693</v>
      </c>
      <c r="N46" s="33">
        <f t="array" ref="N46">INDEX('Model 1'!EMBLEMFac9Fac18,MATCH(I46,'Model 1'!$A$45:$A$74,1),MATCH($D$5,'Model 1'!$C$44:$G$44,0))</f>
        <v>0.573457823</v>
      </c>
      <c r="O46" s="33">
        <f t="array" ref="O46">INDEX('Model 1'!EMBLEMFac21Fac18,MATCH(I46,'Model 1'!$A$80:$A$109,1),MATCH($D$4,'Model 1'!$C$79:$F$79,0))</f>
        <v>0.8512053781</v>
      </c>
      <c r="P46" s="33">
        <f t="shared" ref="P46:R46" si="89">P45</f>
        <v>0.9696737797</v>
      </c>
      <c r="Q46" s="33">
        <f t="shared" si="89"/>
        <v>0.9803476433</v>
      </c>
      <c r="R46" s="33">
        <f t="shared" si="89"/>
        <v>1.004679405</v>
      </c>
      <c r="S46" s="33">
        <f t="array" ref="S46">IFERROR(INDEX('Model 1'!EMBLEMFac21Fac26,MATCH(H46,'Model 1'!$H$203:$H$324,0),MATCH($D$4,'Model 1'!$C$202:$F$202,0)),S45)</f>
        <v>1.209827844</v>
      </c>
      <c r="T46" s="33">
        <f t="shared" si="3"/>
        <v>0.5178847696</v>
      </c>
      <c r="U46" s="5"/>
      <c r="V46" s="18">
        <f t="shared" si="31"/>
        <v>4</v>
      </c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18">
        <f t="shared" si="28"/>
        <v>83</v>
      </c>
      <c r="H47" s="5" t="s">
        <v>176</v>
      </c>
      <c r="I47" s="32">
        <f>IF('Model 1'!$B$330="C",$B$5*(1+'Model 1'!$B$329)^(V47-1),IF('Model 1'!$B$330="S",$B$5*(1+'Model 1'!$B$329*(V47-1)),$B$5))</f>
        <v>327.8181</v>
      </c>
      <c r="J47" s="33">
        <f t="shared" ref="J47:M47" si="90">J46</f>
        <v>0.5234722574</v>
      </c>
      <c r="K47" s="33">
        <f t="shared" si="90"/>
        <v>0.9691677626</v>
      </c>
      <c r="L47" s="33">
        <f t="shared" si="90"/>
        <v>0.9862433547</v>
      </c>
      <c r="M47" s="33">
        <f t="shared" si="90"/>
        <v>1.83511693</v>
      </c>
      <c r="N47" s="33">
        <f t="array" ref="N47">INDEX('Model 1'!EMBLEMFac9Fac18,MATCH(I47,'Model 1'!$A$45:$A$74,1),MATCH($D$5,'Model 1'!$C$44:$G$44,0))</f>
        <v>0.573457823</v>
      </c>
      <c r="O47" s="33">
        <f t="array" ref="O47">INDEX('Model 1'!EMBLEMFac21Fac18,MATCH(I47,'Model 1'!$A$80:$A$109,1),MATCH($D$4,'Model 1'!$C$79:$F$79,0))</f>
        <v>0.8512053781</v>
      </c>
      <c r="P47" s="33">
        <f t="shared" ref="P47:R47" si="91">P46</f>
        <v>0.9696737797</v>
      </c>
      <c r="Q47" s="33">
        <f t="shared" si="91"/>
        <v>0.9803476433</v>
      </c>
      <c r="R47" s="33">
        <f t="shared" si="91"/>
        <v>1.004679405</v>
      </c>
      <c r="S47" s="33">
        <f t="array" ref="S47">IFERROR(INDEX('Model 1'!EMBLEMFac21Fac26,MATCH(H47,'Model 1'!$H$203:$H$324,0),MATCH($D$4,'Model 1'!$C$202:$F$202,0)),S46)</f>
        <v>1.209758451</v>
      </c>
      <c r="T47" s="33">
        <f t="shared" si="3"/>
        <v>0.5178550648</v>
      </c>
      <c r="U47" s="5"/>
      <c r="V47" s="18">
        <f t="shared" si="31"/>
        <v>4</v>
      </c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18">
        <f t="shared" si="28"/>
        <v>83</v>
      </c>
      <c r="H48" s="5" t="s">
        <v>178</v>
      </c>
      <c r="I48" s="32">
        <f>IF('Model 1'!$B$330="C",$B$5*(1+'Model 1'!$B$329)^(V48-1),IF('Model 1'!$B$330="S",$B$5*(1+'Model 1'!$B$329*(V48-1)),$B$5))</f>
        <v>327.8181</v>
      </c>
      <c r="J48" s="33">
        <f t="shared" ref="J48:M48" si="92">J47</f>
        <v>0.5234722574</v>
      </c>
      <c r="K48" s="33">
        <f t="shared" si="92"/>
        <v>0.9691677626</v>
      </c>
      <c r="L48" s="33">
        <f t="shared" si="92"/>
        <v>0.9862433547</v>
      </c>
      <c r="M48" s="33">
        <f t="shared" si="92"/>
        <v>1.83511693</v>
      </c>
      <c r="N48" s="33">
        <f t="array" ref="N48">INDEX('Model 1'!EMBLEMFac9Fac18,MATCH(I48,'Model 1'!$A$45:$A$74,1),MATCH($D$5,'Model 1'!$C$44:$G$44,0))</f>
        <v>0.573457823</v>
      </c>
      <c r="O48" s="33">
        <f t="array" ref="O48">INDEX('Model 1'!EMBLEMFac21Fac18,MATCH(I48,'Model 1'!$A$80:$A$109,1),MATCH($D$4,'Model 1'!$C$79:$F$79,0))</f>
        <v>0.8512053781</v>
      </c>
      <c r="P48" s="33">
        <f t="shared" ref="P48:R48" si="93">P47</f>
        <v>0.9696737797</v>
      </c>
      <c r="Q48" s="33">
        <f t="shared" si="93"/>
        <v>0.9803476433</v>
      </c>
      <c r="R48" s="33">
        <f t="shared" si="93"/>
        <v>1.004679405</v>
      </c>
      <c r="S48" s="33">
        <f t="array" ref="S48">IFERROR(INDEX('Model 1'!EMBLEMFac21Fac26,MATCH(H48,'Model 1'!$H$203:$H$324,0),MATCH($D$4,'Model 1'!$C$202:$F$202,0)),S47)</f>
        <v>1.210074243</v>
      </c>
      <c r="T48" s="33">
        <f t="shared" si="3"/>
        <v>0.5179902443</v>
      </c>
      <c r="U48" s="5"/>
      <c r="V48" s="18">
        <f t="shared" si="31"/>
        <v>4</v>
      </c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18">
        <f t="shared" si="28"/>
        <v>83</v>
      </c>
      <c r="H49" s="5" t="s">
        <v>180</v>
      </c>
      <c r="I49" s="32">
        <f>IF('Model 1'!$B$330="C",$B$5*(1+'Model 1'!$B$329)^(V49-1),IF('Model 1'!$B$330="S",$B$5*(1+'Model 1'!$B$329*(V49-1)),$B$5))</f>
        <v>327.8181</v>
      </c>
      <c r="J49" s="33">
        <f t="shared" ref="J49:M49" si="94">J48</f>
        <v>0.5234722574</v>
      </c>
      <c r="K49" s="33">
        <f t="shared" si="94"/>
        <v>0.9691677626</v>
      </c>
      <c r="L49" s="33">
        <f t="shared" si="94"/>
        <v>0.9862433547</v>
      </c>
      <c r="M49" s="33">
        <f t="shared" si="94"/>
        <v>1.83511693</v>
      </c>
      <c r="N49" s="33">
        <f t="array" ref="N49">INDEX('Model 1'!EMBLEMFac9Fac18,MATCH(I49,'Model 1'!$A$45:$A$74,1),MATCH($D$5,'Model 1'!$C$44:$G$44,0))</f>
        <v>0.573457823</v>
      </c>
      <c r="O49" s="33">
        <f t="array" ref="O49">INDEX('Model 1'!EMBLEMFac21Fac18,MATCH(I49,'Model 1'!$A$80:$A$109,1),MATCH($D$4,'Model 1'!$C$79:$F$79,0))</f>
        <v>0.8512053781</v>
      </c>
      <c r="P49" s="33">
        <f t="shared" ref="P49:R49" si="95">P48</f>
        <v>0.9696737797</v>
      </c>
      <c r="Q49" s="33">
        <f t="shared" si="95"/>
        <v>0.9803476433</v>
      </c>
      <c r="R49" s="33">
        <f t="shared" si="95"/>
        <v>1.004679405</v>
      </c>
      <c r="S49" s="33">
        <f t="array" ref="S49">IFERROR(INDEX('Model 1'!EMBLEMFac21Fac26,MATCH(H49,'Model 1'!$H$203:$H$324,0),MATCH($D$4,'Model 1'!$C$202:$F$202,0)),S48)</f>
        <v>1.21099631</v>
      </c>
      <c r="T49" s="33">
        <f t="shared" si="3"/>
        <v>0.518384949</v>
      </c>
      <c r="U49" s="5"/>
      <c r="V49" s="18">
        <f t="shared" si="31"/>
        <v>4</v>
      </c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18">
        <f t="shared" si="28"/>
        <v>83</v>
      </c>
      <c r="H50" s="5" t="s">
        <v>182</v>
      </c>
      <c r="I50" s="32">
        <f>IF('Model 1'!$B$330="C",$B$5*(1+'Model 1'!$B$329)^(V50-1),IF('Model 1'!$B$330="S",$B$5*(1+'Model 1'!$B$329*(V50-1)),$B$5))</f>
        <v>327.8181</v>
      </c>
      <c r="J50" s="33">
        <f t="shared" ref="J50:M50" si="96">J49</f>
        <v>0.5234722574</v>
      </c>
      <c r="K50" s="33">
        <f t="shared" si="96"/>
        <v>0.9691677626</v>
      </c>
      <c r="L50" s="33">
        <f t="shared" si="96"/>
        <v>0.9862433547</v>
      </c>
      <c r="M50" s="33">
        <f t="shared" si="96"/>
        <v>1.83511693</v>
      </c>
      <c r="N50" s="33">
        <f t="array" ref="N50">INDEX('Model 1'!EMBLEMFac9Fac18,MATCH(I50,'Model 1'!$A$45:$A$74,1),MATCH($D$5,'Model 1'!$C$44:$G$44,0))</f>
        <v>0.573457823</v>
      </c>
      <c r="O50" s="33">
        <f t="array" ref="O50">INDEX('Model 1'!EMBLEMFac21Fac18,MATCH(I50,'Model 1'!$A$80:$A$109,1),MATCH($D$4,'Model 1'!$C$79:$F$79,0))</f>
        <v>0.8512053781</v>
      </c>
      <c r="P50" s="33">
        <f t="shared" ref="P50:R50" si="97">P49</f>
        <v>0.9696737797</v>
      </c>
      <c r="Q50" s="33">
        <f t="shared" si="97"/>
        <v>0.9803476433</v>
      </c>
      <c r="R50" s="33">
        <f t="shared" si="97"/>
        <v>1.004679405</v>
      </c>
      <c r="S50" s="33">
        <f t="array" ref="S50">IFERROR(INDEX('Model 1'!EMBLEMFac21Fac26,MATCH(H50,'Model 1'!$H$203:$H$324,0),MATCH($D$4,'Model 1'!$C$202:$F$202,0)),S49)</f>
        <v>1.212787872</v>
      </c>
      <c r="T50" s="33">
        <f t="shared" si="3"/>
        <v>0.5191518538</v>
      </c>
      <c r="U50" s="5"/>
      <c r="V50" s="18">
        <f t="shared" si="31"/>
        <v>4</v>
      </c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18">
        <f t="shared" si="28"/>
        <v>83</v>
      </c>
      <c r="H51" s="5" t="s">
        <v>184</v>
      </c>
      <c r="I51" s="32">
        <f>IF('Model 1'!$B$330="C",$B$5*(1+'Model 1'!$B$329)^(V51-1),IF('Model 1'!$B$330="S",$B$5*(1+'Model 1'!$B$329*(V51-1)),$B$5))</f>
        <v>327.8181</v>
      </c>
      <c r="J51" s="33">
        <f t="shared" ref="J51:M51" si="98">J50</f>
        <v>0.5234722574</v>
      </c>
      <c r="K51" s="33">
        <f t="shared" si="98"/>
        <v>0.9691677626</v>
      </c>
      <c r="L51" s="33">
        <f t="shared" si="98"/>
        <v>0.9862433547</v>
      </c>
      <c r="M51" s="33">
        <f t="shared" si="98"/>
        <v>1.83511693</v>
      </c>
      <c r="N51" s="33">
        <f t="array" ref="N51">INDEX('Model 1'!EMBLEMFac9Fac18,MATCH(I51,'Model 1'!$A$45:$A$74,1),MATCH($D$5,'Model 1'!$C$44:$G$44,0))</f>
        <v>0.573457823</v>
      </c>
      <c r="O51" s="33">
        <f t="array" ref="O51">INDEX('Model 1'!EMBLEMFac21Fac18,MATCH(I51,'Model 1'!$A$80:$A$109,1),MATCH($D$4,'Model 1'!$C$79:$F$79,0))</f>
        <v>0.8512053781</v>
      </c>
      <c r="P51" s="33">
        <f t="shared" ref="P51:R51" si="99">P50</f>
        <v>0.9696737797</v>
      </c>
      <c r="Q51" s="33">
        <f t="shared" si="99"/>
        <v>0.9803476433</v>
      </c>
      <c r="R51" s="33">
        <f t="shared" si="99"/>
        <v>1.004679405</v>
      </c>
      <c r="S51" s="33">
        <f t="array" ref="S51">IFERROR(INDEX('Model 1'!EMBLEMFac21Fac26,MATCH(H51,'Model 1'!$H$203:$H$324,0),MATCH($D$4,'Model 1'!$C$202:$F$202,0)),S50)</f>
        <v>1.215758953</v>
      </c>
      <c r="T51" s="33">
        <f t="shared" si="3"/>
        <v>0.5204236688</v>
      </c>
      <c r="U51" s="5"/>
      <c r="V51" s="18">
        <f t="shared" si="31"/>
        <v>4</v>
      </c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18">
        <f t="shared" si="28"/>
        <v>84</v>
      </c>
      <c r="H52" s="5" t="s">
        <v>186</v>
      </c>
      <c r="I52" s="32">
        <f>IF('Model 1'!$B$330="C",$B$5*(1+'Model 1'!$B$329)^(V52-1),IF('Model 1'!$B$330="S",$B$5*(1+'Model 1'!$B$329*(V52-1)),$B$5))</f>
        <v>337.652643</v>
      </c>
      <c r="J52" s="33">
        <f t="shared" ref="J52:M52" si="100">J51</f>
        <v>0.5234722574</v>
      </c>
      <c r="K52" s="33">
        <f t="shared" si="100"/>
        <v>0.9691677626</v>
      </c>
      <c r="L52" s="33">
        <f t="shared" si="100"/>
        <v>0.9862433547</v>
      </c>
      <c r="M52" s="33">
        <f t="shared" si="100"/>
        <v>1.83511693</v>
      </c>
      <c r="N52" s="33">
        <f t="array" ref="N52">INDEX('Model 1'!EMBLEMFac9Fac18,MATCH(I52,'Model 1'!$A$45:$A$74,1),MATCH($D$5,'Model 1'!$C$44:$G$44,0))</f>
        <v>0.573457823</v>
      </c>
      <c r="O52" s="33">
        <f t="array" ref="O52">INDEX('Model 1'!EMBLEMFac21Fac18,MATCH(I52,'Model 1'!$A$80:$A$109,1),MATCH($D$4,'Model 1'!$C$79:$F$79,0))</f>
        <v>0.8512053781</v>
      </c>
      <c r="P52" s="33">
        <f t="shared" ref="P52:R52" si="101">P51</f>
        <v>0.9696737797</v>
      </c>
      <c r="Q52" s="33">
        <f t="shared" si="101"/>
        <v>0.9803476433</v>
      </c>
      <c r="R52" s="33">
        <f t="shared" si="101"/>
        <v>1.004679405</v>
      </c>
      <c r="S52" s="33">
        <f t="array" ref="S52">IFERROR(INDEX('Model 1'!EMBLEMFac21Fac26,MATCH(H52,'Model 1'!$H$203:$H$324,0),MATCH($D$4,'Model 1'!$C$202:$F$202,0)),S51)</f>
        <v>1.220272247</v>
      </c>
      <c r="T52" s="33">
        <f t="shared" si="3"/>
        <v>0.5223556515</v>
      </c>
      <c r="U52" s="5"/>
      <c r="V52" s="18">
        <f t="shared" si="31"/>
        <v>5</v>
      </c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18">
        <f t="shared" si="28"/>
        <v>84</v>
      </c>
      <c r="H53" s="5" t="s">
        <v>188</v>
      </c>
      <c r="I53" s="32">
        <f>IF('Model 1'!$B$330="C",$B$5*(1+'Model 1'!$B$329)^(V53-1),IF('Model 1'!$B$330="S",$B$5*(1+'Model 1'!$B$329*(V53-1)),$B$5))</f>
        <v>337.652643</v>
      </c>
      <c r="J53" s="33">
        <f t="shared" ref="J53:M53" si="102">J52</f>
        <v>0.5234722574</v>
      </c>
      <c r="K53" s="33">
        <f t="shared" si="102"/>
        <v>0.9691677626</v>
      </c>
      <c r="L53" s="33">
        <f t="shared" si="102"/>
        <v>0.9862433547</v>
      </c>
      <c r="M53" s="33">
        <f t="shared" si="102"/>
        <v>1.83511693</v>
      </c>
      <c r="N53" s="33">
        <f t="array" ref="N53">INDEX('Model 1'!EMBLEMFac9Fac18,MATCH(I53,'Model 1'!$A$45:$A$74,1),MATCH($D$5,'Model 1'!$C$44:$G$44,0))</f>
        <v>0.573457823</v>
      </c>
      <c r="O53" s="33">
        <f t="array" ref="O53">INDEX('Model 1'!EMBLEMFac21Fac18,MATCH(I53,'Model 1'!$A$80:$A$109,1),MATCH($D$4,'Model 1'!$C$79:$F$79,0))</f>
        <v>0.8512053781</v>
      </c>
      <c r="P53" s="33">
        <f t="shared" ref="P53:R53" si="103">P52</f>
        <v>0.9696737797</v>
      </c>
      <c r="Q53" s="33">
        <f t="shared" si="103"/>
        <v>0.9803476433</v>
      </c>
      <c r="R53" s="33">
        <f t="shared" si="103"/>
        <v>1.004679405</v>
      </c>
      <c r="S53" s="33">
        <f t="array" ref="S53">IFERROR(INDEX('Model 1'!EMBLEMFac21Fac26,MATCH(H53,'Model 1'!$H$203:$H$324,0),MATCH($D$4,'Model 1'!$C$202:$F$202,0)),S52)</f>
        <v>1.222275989</v>
      </c>
      <c r="T53" s="33">
        <f t="shared" si="3"/>
        <v>0.5232133828</v>
      </c>
      <c r="U53" s="5"/>
      <c r="V53" s="18">
        <f t="shared" si="31"/>
        <v>5</v>
      </c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18">
        <f t="shared" si="28"/>
        <v>84</v>
      </c>
      <c r="H54" s="5" t="s">
        <v>190</v>
      </c>
      <c r="I54" s="32">
        <f>IF('Model 1'!$B$330="C",$B$5*(1+'Model 1'!$B$329)^(V54-1),IF('Model 1'!$B$330="S",$B$5*(1+'Model 1'!$B$329*(V54-1)),$B$5))</f>
        <v>337.652643</v>
      </c>
      <c r="J54" s="33">
        <f t="shared" ref="J54:M54" si="104">J53</f>
        <v>0.5234722574</v>
      </c>
      <c r="K54" s="33">
        <f t="shared" si="104"/>
        <v>0.9691677626</v>
      </c>
      <c r="L54" s="33">
        <f t="shared" si="104"/>
        <v>0.9862433547</v>
      </c>
      <c r="M54" s="33">
        <f t="shared" si="104"/>
        <v>1.83511693</v>
      </c>
      <c r="N54" s="33">
        <f t="array" ref="N54">INDEX('Model 1'!EMBLEMFac9Fac18,MATCH(I54,'Model 1'!$A$45:$A$74,1),MATCH($D$5,'Model 1'!$C$44:$G$44,0))</f>
        <v>0.573457823</v>
      </c>
      <c r="O54" s="33">
        <f t="array" ref="O54">INDEX('Model 1'!EMBLEMFac21Fac18,MATCH(I54,'Model 1'!$A$80:$A$109,1),MATCH($D$4,'Model 1'!$C$79:$F$79,0))</f>
        <v>0.8512053781</v>
      </c>
      <c r="P54" s="33">
        <f t="shared" ref="P54:R54" si="105">P53</f>
        <v>0.9696737797</v>
      </c>
      <c r="Q54" s="33">
        <f t="shared" si="105"/>
        <v>0.9803476433</v>
      </c>
      <c r="R54" s="33">
        <f t="shared" si="105"/>
        <v>1.004679405</v>
      </c>
      <c r="S54" s="33">
        <f t="array" ref="S54">IFERROR(INDEX('Model 1'!EMBLEMFac21Fac26,MATCH(H54,'Model 1'!$H$203:$H$324,0),MATCH($D$4,'Model 1'!$C$202:$F$202,0)),S53)</f>
        <v>1.224732222</v>
      </c>
      <c r="T54" s="33">
        <f t="shared" si="3"/>
        <v>0.5242648097</v>
      </c>
      <c r="U54" s="5"/>
      <c r="V54" s="18">
        <f t="shared" si="31"/>
        <v>5</v>
      </c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18">
        <f t="shared" si="28"/>
        <v>84</v>
      </c>
      <c r="H55" s="5" t="s">
        <v>192</v>
      </c>
      <c r="I55" s="32">
        <f>IF('Model 1'!$B$330="C",$B$5*(1+'Model 1'!$B$329)^(V55-1),IF('Model 1'!$B$330="S",$B$5*(1+'Model 1'!$B$329*(V55-1)),$B$5))</f>
        <v>337.652643</v>
      </c>
      <c r="J55" s="33">
        <f t="shared" ref="J55:M55" si="106">J54</f>
        <v>0.5234722574</v>
      </c>
      <c r="K55" s="33">
        <f t="shared" si="106"/>
        <v>0.9691677626</v>
      </c>
      <c r="L55" s="33">
        <f t="shared" si="106"/>
        <v>0.9862433547</v>
      </c>
      <c r="M55" s="33">
        <f t="shared" si="106"/>
        <v>1.83511693</v>
      </c>
      <c r="N55" s="33">
        <f t="array" ref="N55">INDEX('Model 1'!EMBLEMFac9Fac18,MATCH(I55,'Model 1'!$A$45:$A$74,1),MATCH($D$5,'Model 1'!$C$44:$G$44,0))</f>
        <v>0.573457823</v>
      </c>
      <c r="O55" s="33">
        <f t="array" ref="O55">INDEX('Model 1'!EMBLEMFac21Fac18,MATCH(I55,'Model 1'!$A$80:$A$109,1),MATCH($D$4,'Model 1'!$C$79:$F$79,0))</f>
        <v>0.8512053781</v>
      </c>
      <c r="P55" s="33">
        <f t="shared" ref="P55:R55" si="107">P54</f>
        <v>0.9696737797</v>
      </c>
      <c r="Q55" s="33">
        <f t="shared" si="107"/>
        <v>0.9803476433</v>
      </c>
      <c r="R55" s="33">
        <f t="shared" si="107"/>
        <v>1.004679405</v>
      </c>
      <c r="S55" s="33">
        <f t="array" ref="S55">IFERROR(INDEX('Model 1'!EMBLEMFac21Fac26,MATCH(H55,'Model 1'!$H$203:$H$324,0),MATCH($D$4,'Model 1'!$C$202:$F$202,0)),S54)</f>
        <v>1.22764366</v>
      </c>
      <c r="T55" s="33">
        <f t="shared" si="3"/>
        <v>0.525511094</v>
      </c>
      <c r="U55" s="5"/>
      <c r="V55" s="18">
        <f t="shared" si="31"/>
        <v>5</v>
      </c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18">
        <f t="shared" si="28"/>
        <v>84</v>
      </c>
      <c r="H56" s="5" t="s">
        <v>194</v>
      </c>
      <c r="I56" s="32">
        <f>IF('Model 1'!$B$330="C",$B$5*(1+'Model 1'!$B$329)^(V56-1),IF('Model 1'!$B$330="S",$B$5*(1+'Model 1'!$B$329*(V56-1)),$B$5))</f>
        <v>337.652643</v>
      </c>
      <c r="J56" s="33">
        <f t="shared" ref="J56:M56" si="108">J55</f>
        <v>0.5234722574</v>
      </c>
      <c r="K56" s="33">
        <f t="shared" si="108"/>
        <v>0.9691677626</v>
      </c>
      <c r="L56" s="33">
        <f t="shared" si="108"/>
        <v>0.9862433547</v>
      </c>
      <c r="M56" s="33">
        <f t="shared" si="108"/>
        <v>1.83511693</v>
      </c>
      <c r="N56" s="33">
        <f t="array" ref="N56">INDEX('Model 1'!EMBLEMFac9Fac18,MATCH(I56,'Model 1'!$A$45:$A$74,1),MATCH($D$5,'Model 1'!$C$44:$G$44,0))</f>
        <v>0.573457823</v>
      </c>
      <c r="O56" s="33">
        <f t="array" ref="O56">INDEX('Model 1'!EMBLEMFac21Fac18,MATCH(I56,'Model 1'!$A$80:$A$109,1),MATCH($D$4,'Model 1'!$C$79:$F$79,0))</f>
        <v>0.8512053781</v>
      </c>
      <c r="P56" s="33">
        <f t="shared" ref="P56:R56" si="109">P55</f>
        <v>0.9696737797</v>
      </c>
      <c r="Q56" s="33">
        <f t="shared" si="109"/>
        <v>0.9803476433</v>
      </c>
      <c r="R56" s="33">
        <f t="shared" si="109"/>
        <v>1.004679405</v>
      </c>
      <c r="S56" s="33">
        <f t="array" ref="S56">IFERROR(INDEX('Model 1'!EMBLEMFac21Fac26,MATCH(H56,'Model 1'!$H$203:$H$324,0),MATCH($D$4,'Model 1'!$C$202:$F$202,0)),S55)</f>
        <v>1.231013524</v>
      </c>
      <c r="T56" s="33">
        <f t="shared" si="3"/>
        <v>0.5269536145</v>
      </c>
      <c r="U56" s="5"/>
      <c r="V56" s="18">
        <f t="shared" si="31"/>
        <v>5</v>
      </c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18">
        <f t="shared" si="28"/>
        <v>84</v>
      </c>
      <c r="H57" s="5" t="s">
        <v>196</v>
      </c>
      <c r="I57" s="32">
        <f>IF('Model 1'!$B$330="C",$B$5*(1+'Model 1'!$B$329)^(V57-1),IF('Model 1'!$B$330="S",$B$5*(1+'Model 1'!$B$329*(V57-1)),$B$5))</f>
        <v>337.652643</v>
      </c>
      <c r="J57" s="33">
        <f t="shared" ref="J57:M57" si="110">J56</f>
        <v>0.5234722574</v>
      </c>
      <c r="K57" s="33">
        <f t="shared" si="110"/>
        <v>0.9691677626</v>
      </c>
      <c r="L57" s="33">
        <f t="shared" si="110"/>
        <v>0.9862433547</v>
      </c>
      <c r="M57" s="33">
        <f t="shared" si="110"/>
        <v>1.83511693</v>
      </c>
      <c r="N57" s="33">
        <f t="array" ref="N57">INDEX('Model 1'!EMBLEMFac9Fac18,MATCH(I57,'Model 1'!$A$45:$A$74,1),MATCH($D$5,'Model 1'!$C$44:$G$44,0))</f>
        <v>0.573457823</v>
      </c>
      <c r="O57" s="33">
        <f t="array" ref="O57">INDEX('Model 1'!EMBLEMFac21Fac18,MATCH(I57,'Model 1'!$A$80:$A$109,1),MATCH($D$4,'Model 1'!$C$79:$F$79,0))</f>
        <v>0.8512053781</v>
      </c>
      <c r="P57" s="33">
        <f t="shared" ref="P57:R57" si="111">P56</f>
        <v>0.9696737797</v>
      </c>
      <c r="Q57" s="33">
        <f t="shared" si="111"/>
        <v>0.9803476433</v>
      </c>
      <c r="R57" s="33">
        <f t="shared" si="111"/>
        <v>1.004679405</v>
      </c>
      <c r="S57" s="33">
        <f t="array" ref="S57">IFERROR(INDEX('Model 1'!EMBLEMFac21Fac26,MATCH(H57,'Model 1'!$H$203:$H$324,0),MATCH($D$4,'Model 1'!$C$202:$F$202,0)),S56)</f>
        <v>1.234845549</v>
      </c>
      <c r="T57" s="33">
        <f t="shared" si="3"/>
        <v>0.5285939698</v>
      </c>
      <c r="U57" s="5"/>
      <c r="V57" s="18">
        <f t="shared" si="31"/>
        <v>5</v>
      </c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18">
        <f t="shared" si="28"/>
        <v>84</v>
      </c>
      <c r="H58" s="5" t="s">
        <v>198</v>
      </c>
      <c r="I58" s="32">
        <f>IF('Model 1'!$B$330="C",$B$5*(1+'Model 1'!$B$329)^(V58-1),IF('Model 1'!$B$330="S",$B$5*(1+'Model 1'!$B$329*(V58-1)),$B$5))</f>
        <v>337.652643</v>
      </c>
      <c r="J58" s="33">
        <f t="shared" ref="J58:M58" si="112">J57</f>
        <v>0.5234722574</v>
      </c>
      <c r="K58" s="33">
        <f t="shared" si="112"/>
        <v>0.9691677626</v>
      </c>
      <c r="L58" s="33">
        <f t="shared" si="112"/>
        <v>0.9862433547</v>
      </c>
      <c r="M58" s="33">
        <f t="shared" si="112"/>
        <v>1.83511693</v>
      </c>
      <c r="N58" s="33">
        <f t="array" ref="N58">INDEX('Model 1'!EMBLEMFac9Fac18,MATCH(I58,'Model 1'!$A$45:$A$74,1),MATCH($D$5,'Model 1'!$C$44:$G$44,0))</f>
        <v>0.573457823</v>
      </c>
      <c r="O58" s="33">
        <f t="array" ref="O58">INDEX('Model 1'!EMBLEMFac21Fac18,MATCH(I58,'Model 1'!$A$80:$A$109,1),MATCH($D$4,'Model 1'!$C$79:$F$79,0))</f>
        <v>0.8512053781</v>
      </c>
      <c r="P58" s="33">
        <f t="shared" ref="P58:R58" si="113">P57</f>
        <v>0.9696737797</v>
      </c>
      <c r="Q58" s="33">
        <f t="shared" si="113"/>
        <v>0.9803476433</v>
      </c>
      <c r="R58" s="33">
        <f t="shared" si="113"/>
        <v>1.004679405</v>
      </c>
      <c r="S58" s="33">
        <f t="array" ref="S58">IFERROR(INDEX('Model 1'!EMBLEMFac21Fac26,MATCH(H58,'Model 1'!$H$203:$H$324,0),MATCH($D$4,'Model 1'!$C$202:$F$202,0)),S57)</f>
        <v>1.234845549</v>
      </c>
      <c r="T58" s="33">
        <f t="shared" si="3"/>
        <v>0.5285939698</v>
      </c>
      <c r="U58" s="5"/>
      <c r="V58" s="18">
        <f t="shared" si="31"/>
        <v>5</v>
      </c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18">
        <f t="shared" si="28"/>
        <v>84</v>
      </c>
      <c r="H59" s="5" t="s">
        <v>200</v>
      </c>
      <c r="I59" s="32">
        <f>IF('Model 1'!$B$330="C",$B$5*(1+'Model 1'!$B$329)^(V59-1),IF('Model 1'!$B$330="S",$B$5*(1+'Model 1'!$B$329*(V59-1)),$B$5))</f>
        <v>337.652643</v>
      </c>
      <c r="J59" s="33">
        <f t="shared" ref="J59:M59" si="114">J58</f>
        <v>0.5234722574</v>
      </c>
      <c r="K59" s="33">
        <f t="shared" si="114"/>
        <v>0.9691677626</v>
      </c>
      <c r="L59" s="33">
        <f t="shared" si="114"/>
        <v>0.9862433547</v>
      </c>
      <c r="M59" s="33">
        <f t="shared" si="114"/>
        <v>1.83511693</v>
      </c>
      <c r="N59" s="33">
        <f t="array" ref="N59">INDEX('Model 1'!EMBLEMFac9Fac18,MATCH(I59,'Model 1'!$A$45:$A$74,1),MATCH($D$5,'Model 1'!$C$44:$G$44,0))</f>
        <v>0.573457823</v>
      </c>
      <c r="O59" s="33">
        <f t="array" ref="O59">INDEX('Model 1'!EMBLEMFac21Fac18,MATCH(I59,'Model 1'!$A$80:$A$109,1),MATCH($D$4,'Model 1'!$C$79:$F$79,0))</f>
        <v>0.8512053781</v>
      </c>
      <c r="P59" s="33">
        <f t="shared" ref="P59:R59" si="115">P58</f>
        <v>0.9696737797</v>
      </c>
      <c r="Q59" s="33">
        <f t="shared" si="115"/>
        <v>0.9803476433</v>
      </c>
      <c r="R59" s="33">
        <f t="shared" si="115"/>
        <v>1.004679405</v>
      </c>
      <c r="S59" s="33">
        <f t="array" ref="S59">IFERROR(INDEX('Model 1'!EMBLEMFac21Fac26,MATCH(H59,'Model 1'!$H$203:$H$324,0),MATCH($D$4,'Model 1'!$C$202:$F$202,0)),S58)</f>
        <v>1.234845549</v>
      </c>
      <c r="T59" s="33">
        <f t="shared" si="3"/>
        <v>0.5285939698</v>
      </c>
      <c r="U59" s="5"/>
      <c r="V59" s="18">
        <f t="shared" si="31"/>
        <v>5</v>
      </c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18">
        <f t="shared" si="28"/>
        <v>84</v>
      </c>
      <c r="H60" s="5" t="s">
        <v>202</v>
      </c>
      <c r="I60" s="32">
        <f>IF('Model 1'!$B$330="C",$B$5*(1+'Model 1'!$B$329)^(V60-1),IF('Model 1'!$B$330="S",$B$5*(1+'Model 1'!$B$329*(V60-1)),$B$5))</f>
        <v>337.652643</v>
      </c>
      <c r="J60" s="33">
        <f t="shared" ref="J60:M60" si="116">J59</f>
        <v>0.5234722574</v>
      </c>
      <c r="K60" s="33">
        <f t="shared" si="116"/>
        <v>0.9691677626</v>
      </c>
      <c r="L60" s="33">
        <f t="shared" si="116"/>
        <v>0.9862433547</v>
      </c>
      <c r="M60" s="33">
        <f t="shared" si="116"/>
        <v>1.83511693</v>
      </c>
      <c r="N60" s="33">
        <f t="array" ref="N60">INDEX('Model 1'!EMBLEMFac9Fac18,MATCH(I60,'Model 1'!$A$45:$A$74,1),MATCH($D$5,'Model 1'!$C$44:$G$44,0))</f>
        <v>0.573457823</v>
      </c>
      <c r="O60" s="33">
        <f t="array" ref="O60">INDEX('Model 1'!EMBLEMFac21Fac18,MATCH(I60,'Model 1'!$A$80:$A$109,1),MATCH($D$4,'Model 1'!$C$79:$F$79,0))</f>
        <v>0.8512053781</v>
      </c>
      <c r="P60" s="33">
        <f t="shared" ref="P60:R60" si="117">P59</f>
        <v>0.9696737797</v>
      </c>
      <c r="Q60" s="33">
        <f t="shared" si="117"/>
        <v>0.9803476433</v>
      </c>
      <c r="R60" s="33">
        <f t="shared" si="117"/>
        <v>1.004679405</v>
      </c>
      <c r="S60" s="33">
        <f t="array" ref="S60">IFERROR(INDEX('Model 1'!EMBLEMFac21Fac26,MATCH(H60,'Model 1'!$H$203:$H$324,0),MATCH($D$4,'Model 1'!$C$202:$F$202,0)),S59)</f>
        <v>1.234845549</v>
      </c>
      <c r="T60" s="33">
        <f t="shared" si="3"/>
        <v>0.5285939698</v>
      </c>
      <c r="U60" s="5"/>
      <c r="V60" s="18">
        <f t="shared" si="31"/>
        <v>5</v>
      </c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18">
        <f t="shared" si="28"/>
        <v>84</v>
      </c>
      <c r="H61" s="5" t="s">
        <v>204</v>
      </c>
      <c r="I61" s="32">
        <f>IF('Model 1'!$B$330="C",$B$5*(1+'Model 1'!$B$329)^(V61-1),IF('Model 1'!$B$330="S",$B$5*(1+'Model 1'!$B$329*(V61-1)),$B$5))</f>
        <v>337.652643</v>
      </c>
      <c r="J61" s="33">
        <f t="shared" ref="J61:M61" si="118">J60</f>
        <v>0.5234722574</v>
      </c>
      <c r="K61" s="33">
        <f t="shared" si="118"/>
        <v>0.9691677626</v>
      </c>
      <c r="L61" s="33">
        <f t="shared" si="118"/>
        <v>0.9862433547</v>
      </c>
      <c r="M61" s="33">
        <f t="shared" si="118"/>
        <v>1.83511693</v>
      </c>
      <c r="N61" s="33">
        <f t="array" ref="N61">INDEX('Model 1'!EMBLEMFac9Fac18,MATCH(I61,'Model 1'!$A$45:$A$74,1),MATCH($D$5,'Model 1'!$C$44:$G$44,0))</f>
        <v>0.573457823</v>
      </c>
      <c r="O61" s="33">
        <f t="array" ref="O61">INDEX('Model 1'!EMBLEMFac21Fac18,MATCH(I61,'Model 1'!$A$80:$A$109,1),MATCH($D$4,'Model 1'!$C$79:$F$79,0))</f>
        <v>0.8512053781</v>
      </c>
      <c r="P61" s="33">
        <f t="shared" ref="P61:R61" si="119">P60</f>
        <v>0.9696737797</v>
      </c>
      <c r="Q61" s="33">
        <f t="shared" si="119"/>
        <v>0.9803476433</v>
      </c>
      <c r="R61" s="33">
        <f t="shared" si="119"/>
        <v>1.004679405</v>
      </c>
      <c r="S61" s="33">
        <f t="array" ref="S61">IFERROR(INDEX('Model 1'!EMBLEMFac21Fac26,MATCH(H61,'Model 1'!$H$203:$H$324,0),MATCH($D$4,'Model 1'!$C$202:$F$202,0)),S60)</f>
        <v>1.234845549</v>
      </c>
      <c r="T61" s="33">
        <f t="shared" si="3"/>
        <v>0.5285939698</v>
      </c>
      <c r="U61" s="5"/>
      <c r="V61" s="18">
        <f t="shared" si="31"/>
        <v>5</v>
      </c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18">
        <f t="shared" si="28"/>
        <v>84</v>
      </c>
      <c r="H62" s="5" t="s">
        <v>206</v>
      </c>
      <c r="I62" s="32">
        <f>IF('Model 1'!$B$330="C",$B$5*(1+'Model 1'!$B$329)^(V62-1),IF('Model 1'!$B$330="S",$B$5*(1+'Model 1'!$B$329*(V62-1)),$B$5))</f>
        <v>337.652643</v>
      </c>
      <c r="J62" s="33">
        <f t="shared" ref="J62:M62" si="120">J61</f>
        <v>0.5234722574</v>
      </c>
      <c r="K62" s="33">
        <f t="shared" si="120"/>
        <v>0.9691677626</v>
      </c>
      <c r="L62" s="33">
        <f t="shared" si="120"/>
        <v>0.9862433547</v>
      </c>
      <c r="M62" s="33">
        <f t="shared" si="120"/>
        <v>1.83511693</v>
      </c>
      <c r="N62" s="33">
        <f t="array" ref="N62">INDEX('Model 1'!EMBLEMFac9Fac18,MATCH(I62,'Model 1'!$A$45:$A$74,1),MATCH($D$5,'Model 1'!$C$44:$G$44,0))</f>
        <v>0.573457823</v>
      </c>
      <c r="O62" s="33">
        <f t="array" ref="O62">INDEX('Model 1'!EMBLEMFac21Fac18,MATCH(I62,'Model 1'!$A$80:$A$109,1),MATCH($D$4,'Model 1'!$C$79:$F$79,0))</f>
        <v>0.8512053781</v>
      </c>
      <c r="P62" s="33">
        <f t="shared" ref="P62:R62" si="121">P61</f>
        <v>0.9696737797</v>
      </c>
      <c r="Q62" s="33">
        <f t="shared" si="121"/>
        <v>0.9803476433</v>
      </c>
      <c r="R62" s="33">
        <f t="shared" si="121"/>
        <v>1.004679405</v>
      </c>
      <c r="S62" s="33">
        <f t="array" ref="S62">IFERROR(INDEX('Model 1'!EMBLEMFac21Fac26,MATCH(H62,'Model 1'!$H$203:$H$324,0),MATCH($D$4,'Model 1'!$C$202:$F$202,0)),S61)</f>
        <v>1.234845549</v>
      </c>
      <c r="T62" s="33">
        <f t="shared" si="3"/>
        <v>0.5285939698</v>
      </c>
      <c r="U62" s="5"/>
      <c r="V62" s="18">
        <f t="shared" si="31"/>
        <v>5</v>
      </c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18">
        <f t="shared" si="28"/>
        <v>84</v>
      </c>
      <c r="H63" s="5" t="s">
        <v>208</v>
      </c>
      <c r="I63" s="32">
        <f>IF('Model 1'!$B$330="C",$B$5*(1+'Model 1'!$B$329)^(V63-1),IF('Model 1'!$B$330="S",$B$5*(1+'Model 1'!$B$329*(V63-1)),$B$5))</f>
        <v>337.652643</v>
      </c>
      <c r="J63" s="33">
        <f t="shared" ref="J63:M63" si="122">J62</f>
        <v>0.5234722574</v>
      </c>
      <c r="K63" s="33">
        <f t="shared" si="122"/>
        <v>0.9691677626</v>
      </c>
      <c r="L63" s="33">
        <f t="shared" si="122"/>
        <v>0.9862433547</v>
      </c>
      <c r="M63" s="33">
        <f t="shared" si="122"/>
        <v>1.83511693</v>
      </c>
      <c r="N63" s="33">
        <f t="array" ref="N63">INDEX('Model 1'!EMBLEMFac9Fac18,MATCH(I63,'Model 1'!$A$45:$A$74,1),MATCH($D$5,'Model 1'!$C$44:$G$44,0))</f>
        <v>0.573457823</v>
      </c>
      <c r="O63" s="33">
        <f t="array" ref="O63">INDEX('Model 1'!EMBLEMFac21Fac18,MATCH(I63,'Model 1'!$A$80:$A$109,1),MATCH($D$4,'Model 1'!$C$79:$F$79,0))</f>
        <v>0.8512053781</v>
      </c>
      <c r="P63" s="33">
        <f t="shared" ref="P63:R63" si="123">P62</f>
        <v>0.9696737797</v>
      </c>
      <c r="Q63" s="33">
        <f t="shared" si="123"/>
        <v>0.9803476433</v>
      </c>
      <c r="R63" s="33">
        <f t="shared" si="123"/>
        <v>1.004679405</v>
      </c>
      <c r="S63" s="33">
        <f t="array" ref="S63">IFERROR(INDEX('Model 1'!EMBLEMFac21Fac26,MATCH(H63,'Model 1'!$H$203:$H$324,0),MATCH($D$4,'Model 1'!$C$202:$F$202,0)),S62)</f>
        <v>1.234845549</v>
      </c>
      <c r="T63" s="33">
        <f t="shared" si="3"/>
        <v>0.5285939698</v>
      </c>
      <c r="U63" s="5"/>
      <c r="V63" s="18">
        <f t="shared" si="31"/>
        <v>5</v>
      </c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18">
        <f t="shared" si="28"/>
        <v>85</v>
      </c>
      <c r="H64" s="5" t="s">
        <v>210</v>
      </c>
      <c r="I64" s="32">
        <f>IF('Model 1'!$B$330="C",$B$5*(1+'Model 1'!$B$329)^(V64-1),IF('Model 1'!$B$330="S",$B$5*(1+'Model 1'!$B$329*(V64-1)),$B$5))</f>
        <v>347.7822223</v>
      </c>
      <c r="J64" s="33">
        <f t="shared" ref="J64:M64" si="124">J63</f>
        <v>0.5234722574</v>
      </c>
      <c r="K64" s="33">
        <f t="shared" si="124"/>
        <v>0.9691677626</v>
      </c>
      <c r="L64" s="33">
        <f t="shared" si="124"/>
        <v>0.9862433547</v>
      </c>
      <c r="M64" s="33">
        <f t="shared" si="124"/>
        <v>1.83511693</v>
      </c>
      <c r="N64" s="33">
        <f t="array" ref="N64">INDEX('Model 1'!EMBLEMFac9Fac18,MATCH(I64,'Model 1'!$A$45:$A$74,1),MATCH($D$5,'Model 1'!$C$44:$G$44,0))</f>
        <v>0.573457823</v>
      </c>
      <c r="O64" s="33">
        <f t="array" ref="O64">INDEX('Model 1'!EMBLEMFac21Fac18,MATCH(I64,'Model 1'!$A$80:$A$109,1),MATCH($D$4,'Model 1'!$C$79:$F$79,0))</f>
        <v>0.8512053781</v>
      </c>
      <c r="P64" s="33">
        <f t="shared" ref="P64:R64" si="125">P63</f>
        <v>0.9696737797</v>
      </c>
      <c r="Q64" s="33">
        <f t="shared" si="125"/>
        <v>0.9803476433</v>
      </c>
      <c r="R64" s="33">
        <f t="shared" si="125"/>
        <v>1.004679405</v>
      </c>
      <c r="S64" s="33">
        <f t="array" ref="S64">IFERROR(INDEX('Model 1'!EMBLEMFac21Fac26,MATCH(H64,'Model 1'!$H$203:$H$324,0),MATCH($D$4,'Model 1'!$C$202:$F$202,0)),S63)</f>
        <v>1.234845549</v>
      </c>
      <c r="T64" s="33">
        <f t="shared" si="3"/>
        <v>0.5285939698</v>
      </c>
      <c r="U64" s="5"/>
      <c r="V64" s="18">
        <f t="shared" si="31"/>
        <v>6</v>
      </c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18">
        <f t="shared" si="28"/>
        <v>85</v>
      </c>
      <c r="H65" s="5" t="s">
        <v>212</v>
      </c>
      <c r="I65" s="32">
        <f>IF('Model 1'!$B$330="C",$B$5*(1+'Model 1'!$B$329)^(V65-1),IF('Model 1'!$B$330="S",$B$5*(1+'Model 1'!$B$329*(V65-1)),$B$5))</f>
        <v>347.7822223</v>
      </c>
      <c r="J65" s="33">
        <f t="shared" ref="J65:M65" si="126">J64</f>
        <v>0.5234722574</v>
      </c>
      <c r="K65" s="33">
        <f t="shared" si="126"/>
        <v>0.9691677626</v>
      </c>
      <c r="L65" s="33">
        <f t="shared" si="126"/>
        <v>0.9862433547</v>
      </c>
      <c r="M65" s="33">
        <f t="shared" si="126"/>
        <v>1.83511693</v>
      </c>
      <c r="N65" s="33">
        <f t="array" ref="N65">INDEX('Model 1'!EMBLEMFac9Fac18,MATCH(I65,'Model 1'!$A$45:$A$74,1),MATCH($D$5,'Model 1'!$C$44:$G$44,0))</f>
        <v>0.573457823</v>
      </c>
      <c r="O65" s="33">
        <f t="array" ref="O65">INDEX('Model 1'!EMBLEMFac21Fac18,MATCH(I65,'Model 1'!$A$80:$A$109,1),MATCH($D$4,'Model 1'!$C$79:$F$79,0))</f>
        <v>0.8512053781</v>
      </c>
      <c r="P65" s="33">
        <f t="shared" ref="P65:R65" si="127">P64</f>
        <v>0.9696737797</v>
      </c>
      <c r="Q65" s="33">
        <f t="shared" si="127"/>
        <v>0.9803476433</v>
      </c>
      <c r="R65" s="33">
        <f t="shared" si="127"/>
        <v>1.004679405</v>
      </c>
      <c r="S65" s="33">
        <f t="array" ref="S65">IFERROR(INDEX('Model 1'!EMBLEMFac21Fac26,MATCH(H65,'Model 1'!$H$203:$H$324,0),MATCH($D$4,'Model 1'!$C$202:$F$202,0)),S64)</f>
        <v>1.234845549</v>
      </c>
      <c r="T65" s="33">
        <f t="shared" si="3"/>
        <v>0.5285939698</v>
      </c>
      <c r="U65" s="5"/>
      <c r="V65" s="18">
        <f t="shared" si="31"/>
        <v>6</v>
      </c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18">
        <f t="shared" si="28"/>
        <v>85</v>
      </c>
      <c r="H66" s="5" t="s">
        <v>214</v>
      </c>
      <c r="I66" s="32">
        <f>IF('Model 1'!$B$330="C",$B$5*(1+'Model 1'!$B$329)^(V66-1),IF('Model 1'!$B$330="S",$B$5*(1+'Model 1'!$B$329*(V66-1)),$B$5))</f>
        <v>347.7822223</v>
      </c>
      <c r="J66" s="33">
        <f t="shared" ref="J66:M66" si="128">J65</f>
        <v>0.5234722574</v>
      </c>
      <c r="K66" s="33">
        <f t="shared" si="128"/>
        <v>0.9691677626</v>
      </c>
      <c r="L66" s="33">
        <f t="shared" si="128"/>
        <v>0.9862433547</v>
      </c>
      <c r="M66" s="33">
        <f t="shared" si="128"/>
        <v>1.83511693</v>
      </c>
      <c r="N66" s="33">
        <f t="array" ref="N66">INDEX('Model 1'!EMBLEMFac9Fac18,MATCH(I66,'Model 1'!$A$45:$A$74,1),MATCH($D$5,'Model 1'!$C$44:$G$44,0))</f>
        <v>0.573457823</v>
      </c>
      <c r="O66" s="33">
        <f t="array" ref="O66">INDEX('Model 1'!EMBLEMFac21Fac18,MATCH(I66,'Model 1'!$A$80:$A$109,1),MATCH($D$4,'Model 1'!$C$79:$F$79,0))</f>
        <v>0.8512053781</v>
      </c>
      <c r="P66" s="33">
        <f t="shared" ref="P66:R66" si="129">P65</f>
        <v>0.9696737797</v>
      </c>
      <c r="Q66" s="33">
        <f t="shared" si="129"/>
        <v>0.9803476433</v>
      </c>
      <c r="R66" s="33">
        <f t="shared" si="129"/>
        <v>1.004679405</v>
      </c>
      <c r="S66" s="33">
        <f t="array" ref="S66">IFERROR(INDEX('Model 1'!EMBLEMFac21Fac26,MATCH(H66,'Model 1'!$H$203:$H$324,0),MATCH($D$4,'Model 1'!$C$202:$F$202,0)),S65)</f>
        <v>1.234845549</v>
      </c>
      <c r="T66" s="33">
        <f t="shared" si="3"/>
        <v>0.5285939698</v>
      </c>
      <c r="U66" s="5"/>
      <c r="V66" s="18">
        <f t="shared" si="31"/>
        <v>6</v>
      </c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18">
        <f t="shared" si="28"/>
        <v>85</v>
      </c>
      <c r="H67" s="5" t="s">
        <v>216</v>
      </c>
      <c r="I67" s="32">
        <f>IF('Model 1'!$B$330="C",$B$5*(1+'Model 1'!$B$329)^(V67-1),IF('Model 1'!$B$330="S",$B$5*(1+'Model 1'!$B$329*(V67-1)),$B$5))</f>
        <v>347.7822223</v>
      </c>
      <c r="J67" s="33">
        <f t="shared" ref="J67:M67" si="130">J66</f>
        <v>0.5234722574</v>
      </c>
      <c r="K67" s="33">
        <f t="shared" si="130"/>
        <v>0.9691677626</v>
      </c>
      <c r="L67" s="33">
        <f t="shared" si="130"/>
        <v>0.9862433547</v>
      </c>
      <c r="M67" s="33">
        <f t="shared" si="130"/>
        <v>1.83511693</v>
      </c>
      <c r="N67" s="33">
        <f t="array" ref="N67">INDEX('Model 1'!EMBLEMFac9Fac18,MATCH(I67,'Model 1'!$A$45:$A$74,1),MATCH($D$5,'Model 1'!$C$44:$G$44,0))</f>
        <v>0.573457823</v>
      </c>
      <c r="O67" s="33">
        <f t="array" ref="O67">INDEX('Model 1'!EMBLEMFac21Fac18,MATCH(I67,'Model 1'!$A$80:$A$109,1),MATCH($D$4,'Model 1'!$C$79:$F$79,0))</f>
        <v>0.8512053781</v>
      </c>
      <c r="P67" s="33">
        <f t="shared" ref="P67:R67" si="131">P66</f>
        <v>0.9696737797</v>
      </c>
      <c r="Q67" s="33">
        <f t="shared" si="131"/>
        <v>0.9803476433</v>
      </c>
      <c r="R67" s="33">
        <f t="shared" si="131"/>
        <v>1.004679405</v>
      </c>
      <c r="S67" s="33">
        <f t="array" ref="S67">IFERROR(INDEX('Model 1'!EMBLEMFac21Fac26,MATCH(H67,'Model 1'!$H$203:$H$324,0),MATCH($D$4,'Model 1'!$C$202:$F$202,0)),S66)</f>
        <v>1.234845549</v>
      </c>
      <c r="T67" s="33">
        <f t="shared" si="3"/>
        <v>0.5285939698</v>
      </c>
      <c r="U67" s="5"/>
      <c r="V67" s="18">
        <f t="shared" si="31"/>
        <v>6</v>
      </c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18">
        <f t="shared" si="28"/>
        <v>85</v>
      </c>
      <c r="H68" s="5" t="s">
        <v>218</v>
      </c>
      <c r="I68" s="32">
        <f>IF('Model 1'!$B$330="C",$B$5*(1+'Model 1'!$B$329)^(V68-1),IF('Model 1'!$B$330="S",$B$5*(1+'Model 1'!$B$329*(V68-1)),$B$5))</f>
        <v>347.7822223</v>
      </c>
      <c r="J68" s="33">
        <f t="shared" ref="J68:M68" si="132">J67</f>
        <v>0.5234722574</v>
      </c>
      <c r="K68" s="33">
        <f t="shared" si="132"/>
        <v>0.9691677626</v>
      </c>
      <c r="L68" s="33">
        <f t="shared" si="132"/>
        <v>0.9862433547</v>
      </c>
      <c r="M68" s="33">
        <f t="shared" si="132"/>
        <v>1.83511693</v>
      </c>
      <c r="N68" s="33">
        <f t="array" ref="N68">INDEX('Model 1'!EMBLEMFac9Fac18,MATCH(I68,'Model 1'!$A$45:$A$74,1),MATCH($D$5,'Model 1'!$C$44:$G$44,0))</f>
        <v>0.573457823</v>
      </c>
      <c r="O68" s="33">
        <f t="array" ref="O68">INDEX('Model 1'!EMBLEMFac21Fac18,MATCH(I68,'Model 1'!$A$80:$A$109,1),MATCH($D$4,'Model 1'!$C$79:$F$79,0))</f>
        <v>0.8512053781</v>
      </c>
      <c r="P68" s="33">
        <f t="shared" ref="P68:R68" si="133">P67</f>
        <v>0.9696737797</v>
      </c>
      <c r="Q68" s="33">
        <f t="shared" si="133"/>
        <v>0.9803476433</v>
      </c>
      <c r="R68" s="33">
        <f t="shared" si="133"/>
        <v>1.004679405</v>
      </c>
      <c r="S68" s="33">
        <f t="array" ref="S68">IFERROR(INDEX('Model 1'!EMBLEMFac21Fac26,MATCH(H68,'Model 1'!$H$203:$H$324,0),MATCH($D$4,'Model 1'!$C$202:$F$202,0)),S67)</f>
        <v>1.234845549</v>
      </c>
      <c r="T68" s="33">
        <f t="shared" si="3"/>
        <v>0.5285939698</v>
      </c>
      <c r="U68" s="5"/>
      <c r="V68" s="18">
        <f t="shared" si="31"/>
        <v>6</v>
      </c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18">
        <f t="shared" si="28"/>
        <v>85</v>
      </c>
      <c r="H69" s="5" t="s">
        <v>220</v>
      </c>
      <c r="I69" s="32">
        <f>IF('Model 1'!$B$330="C",$B$5*(1+'Model 1'!$B$329)^(V69-1),IF('Model 1'!$B$330="S",$B$5*(1+'Model 1'!$B$329*(V69-1)),$B$5))</f>
        <v>347.7822223</v>
      </c>
      <c r="J69" s="33">
        <f t="shared" ref="J69:M69" si="134">J68</f>
        <v>0.5234722574</v>
      </c>
      <c r="K69" s="33">
        <f t="shared" si="134"/>
        <v>0.9691677626</v>
      </c>
      <c r="L69" s="33">
        <f t="shared" si="134"/>
        <v>0.9862433547</v>
      </c>
      <c r="M69" s="33">
        <f t="shared" si="134"/>
        <v>1.83511693</v>
      </c>
      <c r="N69" s="33">
        <f t="array" ref="N69">INDEX('Model 1'!EMBLEMFac9Fac18,MATCH(I69,'Model 1'!$A$45:$A$74,1),MATCH($D$5,'Model 1'!$C$44:$G$44,0))</f>
        <v>0.573457823</v>
      </c>
      <c r="O69" s="33">
        <f t="array" ref="O69">INDEX('Model 1'!EMBLEMFac21Fac18,MATCH(I69,'Model 1'!$A$80:$A$109,1),MATCH($D$4,'Model 1'!$C$79:$F$79,0))</f>
        <v>0.8512053781</v>
      </c>
      <c r="P69" s="33">
        <f t="shared" ref="P69:R69" si="135">P68</f>
        <v>0.9696737797</v>
      </c>
      <c r="Q69" s="33">
        <f t="shared" si="135"/>
        <v>0.9803476433</v>
      </c>
      <c r="R69" s="33">
        <f t="shared" si="135"/>
        <v>1.004679405</v>
      </c>
      <c r="S69" s="33">
        <f t="array" ref="S69">IFERROR(INDEX('Model 1'!EMBLEMFac21Fac26,MATCH(H69,'Model 1'!$H$203:$H$324,0),MATCH($D$4,'Model 1'!$C$202:$F$202,0)),S68)</f>
        <v>1.234845549</v>
      </c>
      <c r="T69" s="33">
        <f t="shared" si="3"/>
        <v>0.5285939698</v>
      </c>
      <c r="U69" s="5"/>
      <c r="V69" s="18">
        <f t="shared" si="31"/>
        <v>6</v>
      </c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18">
        <f t="shared" si="28"/>
        <v>85</v>
      </c>
      <c r="H70" s="5" t="s">
        <v>222</v>
      </c>
      <c r="I70" s="32">
        <f>IF('Model 1'!$B$330="C",$B$5*(1+'Model 1'!$B$329)^(V70-1),IF('Model 1'!$B$330="S",$B$5*(1+'Model 1'!$B$329*(V70-1)),$B$5))</f>
        <v>347.7822223</v>
      </c>
      <c r="J70" s="33">
        <f t="shared" ref="J70:M70" si="136">J69</f>
        <v>0.5234722574</v>
      </c>
      <c r="K70" s="33">
        <f t="shared" si="136"/>
        <v>0.9691677626</v>
      </c>
      <c r="L70" s="33">
        <f t="shared" si="136"/>
        <v>0.9862433547</v>
      </c>
      <c r="M70" s="33">
        <f t="shared" si="136"/>
        <v>1.83511693</v>
      </c>
      <c r="N70" s="33">
        <f t="array" ref="N70">INDEX('Model 1'!EMBLEMFac9Fac18,MATCH(I70,'Model 1'!$A$45:$A$74,1),MATCH($D$5,'Model 1'!$C$44:$G$44,0))</f>
        <v>0.573457823</v>
      </c>
      <c r="O70" s="33">
        <f t="array" ref="O70">INDEX('Model 1'!EMBLEMFac21Fac18,MATCH(I70,'Model 1'!$A$80:$A$109,1),MATCH($D$4,'Model 1'!$C$79:$F$79,0))</f>
        <v>0.8512053781</v>
      </c>
      <c r="P70" s="33">
        <f t="shared" ref="P70:R70" si="137">P69</f>
        <v>0.9696737797</v>
      </c>
      <c r="Q70" s="33">
        <f t="shared" si="137"/>
        <v>0.9803476433</v>
      </c>
      <c r="R70" s="33">
        <f t="shared" si="137"/>
        <v>1.004679405</v>
      </c>
      <c r="S70" s="33">
        <f t="array" ref="S70">IFERROR(INDEX('Model 1'!EMBLEMFac21Fac26,MATCH(H70,'Model 1'!$H$203:$H$324,0),MATCH($D$4,'Model 1'!$C$202:$F$202,0)),S69)</f>
        <v>1.234845549</v>
      </c>
      <c r="T70" s="33">
        <f t="shared" si="3"/>
        <v>0.5285939698</v>
      </c>
      <c r="U70" s="5"/>
      <c r="V70" s="18">
        <f t="shared" si="31"/>
        <v>6</v>
      </c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18">
        <f t="shared" si="28"/>
        <v>85</v>
      </c>
      <c r="H71" s="5" t="s">
        <v>224</v>
      </c>
      <c r="I71" s="32">
        <f>IF('Model 1'!$B$330="C",$B$5*(1+'Model 1'!$B$329)^(V71-1),IF('Model 1'!$B$330="S",$B$5*(1+'Model 1'!$B$329*(V71-1)),$B$5))</f>
        <v>347.7822223</v>
      </c>
      <c r="J71" s="33">
        <f t="shared" ref="J71:M71" si="138">J70</f>
        <v>0.5234722574</v>
      </c>
      <c r="K71" s="33">
        <f t="shared" si="138"/>
        <v>0.9691677626</v>
      </c>
      <c r="L71" s="33">
        <f t="shared" si="138"/>
        <v>0.9862433547</v>
      </c>
      <c r="M71" s="33">
        <f t="shared" si="138"/>
        <v>1.83511693</v>
      </c>
      <c r="N71" s="33">
        <f t="array" ref="N71">INDEX('Model 1'!EMBLEMFac9Fac18,MATCH(I71,'Model 1'!$A$45:$A$74,1),MATCH($D$5,'Model 1'!$C$44:$G$44,0))</f>
        <v>0.573457823</v>
      </c>
      <c r="O71" s="33">
        <f t="array" ref="O71">INDEX('Model 1'!EMBLEMFac21Fac18,MATCH(I71,'Model 1'!$A$80:$A$109,1),MATCH($D$4,'Model 1'!$C$79:$F$79,0))</f>
        <v>0.8512053781</v>
      </c>
      <c r="P71" s="33">
        <f t="shared" ref="P71:R71" si="139">P70</f>
        <v>0.9696737797</v>
      </c>
      <c r="Q71" s="33">
        <f t="shared" si="139"/>
        <v>0.9803476433</v>
      </c>
      <c r="R71" s="33">
        <f t="shared" si="139"/>
        <v>1.004679405</v>
      </c>
      <c r="S71" s="33">
        <f t="array" ref="S71">IFERROR(INDEX('Model 1'!EMBLEMFac21Fac26,MATCH(H71,'Model 1'!$H$203:$H$324,0),MATCH($D$4,'Model 1'!$C$202:$F$202,0)),S70)</f>
        <v>1.234845549</v>
      </c>
      <c r="T71" s="33">
        <f t="shared" si="3"/>
        <v>0.5285939698</v>
      </c>
      <c r="U71" s="5"/>
      <c r="V71" s="18">
        <f t="shared" si="31"/>
        <v>6</v>
      </c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18">
        <f t="shared" si="28"/>
        <v>85</v>
      </c>
      <c r="H72" s="5" t="s">
        <v>226</v>
      </c>
      <c r="I72" s="32">
        <f>IF('Model 1'!$B$330="C",$B$5*(1+'Model 1'!$B$329)^(V72-1),IF('Model 1'!$B$330="S",$B$5*(1+'Model 1'!$B$329*(V72-1)),$B$5))</f>
        <v>347.7822223</v>
      </c>
      <c r="J72" s="33">
        <f t="shared" ref="J72:M72" si="140">J71</f>
        <v>0.5234722574</v>
      </c>
      <c r="K72" s="33">
        <f t="shared" si="140"/>
        <v>0.9691677626</v>
      </c>
      <c r="L72" s="33">
        <f t="shared" si="140"/>
        <v>0.9862433547</v>
      </c>
      <c r="M72" s="33">
        <f t="shared" si="140"/>
        <v>1.83511693</v>
      </c>
      <c r="N72" s="33">
        <f t="array" ref="N72">INDEX('Model 1'!EMBLEMFac9Fac18,MATCH(I72,'Model 1'!$A$45:$A$74,1),MATCH($D$5,'Model 1'!$C$44:$G$44,0))</f>
        <v>0.573457823</v>
      </c>
      <c r="O72" s="33">
        <f t="array" ref="O72">INDEX('Model 1'!EMBLEMFac21Fac18,MATCH(I72,'Model 1'!$A$80:$A$109,1),MATCH($D$4,'Model 1'!$C$79:$F$79,0))</f>
        <v>0.8512053781</v>
      </c>
      <c r="P72" s="33">
        <f t="shared" ref="P72:R72" si="141">P71</f>
        <v>0.9696737797</v>
      </c>
      <c r="Q72" s="33">
        <f t="shared" si="141"/>
        <v>0.9803476433</v>
      </c>
      <c r="R72" s="33">
        <f t="shared" si="141"/>
        <v>1.004679405</v>
      </c>
      <c r="S72" s="33">
        <f t="array" ref="S72">IFERROR(INDEX('Model 1'!EMBLEMFac21Fac26,MATCH(H72,'Model 1'!$H$203:$H$324,0),MATCH($D$4,'Model 1'!$C$202:$F$202,0)),S71)</f>
        <v>1.234845549</v>
      </c>
      <c r="T72" s="33">
        <f t="shared" si="3"/>
        <v>0.5285939698</v>
      </c>
      <c r="U72" s="5"/>
      <c r="V72" s="18">
        <f t="shared" si="31"/>
        <v>6</v>
      </c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18">
        <f t="shared" si="28"/>
        <v>85</v>
      </c>
      <c r="H73" s="5" t="s">
        <v>228</v>
      </c>
      <c r="I73" s="32">
        <f>IF('Model 1'!$B$330="C",$B$5*(1+'Model 1'!$B$329)^(V73-1),IF('Model 1'!$B$330="S",$B$5*(1+'Model 1'!$B$329*(V73-1)),$B$5))</f>
        <v>347.7822223</v>
      </c>
      <c r="J73" s="33">
        <f t="shared" ref="J73:M73" si="142">J72</f>
        <v>0.5234722574</v>
      </c>
      <c r="K73" s="33">
        <f t="shared" si="142"/>
        <v>0.9691677626</v>
      </c>
      <c r="L73" s="33">
        <f t="shared" si="142"/>
        <v>0.9862433547</v>
      </c>
      <c r="M73" s="33">
        <f t="shared" si="142"/>
        <v>1.83511693</v>
      </c>
      <c r="N73" s="33">
        <f t="array" ref="N73">INDEX('Model 1'!EMBLEMFac9Fac18,MATCH(I73,'Model 1'!$A$45:$A$74,1),MATCH($D$5,'Model 1'!$C$44:$G$44,0))</f>
        <v>0.573457823</v>
      </c>
      <c r="O73" s="33">
        <f t="array" ref="O73">INDEX('Model 1'!EMBLEMFac21Fac18,MATCH(I73,'Model 1'!$A$80:$A$109,1),MATCH($D$4,'Model 1'!$C$79:$F$79,0))</f>
        <v>0.8512053781</v>
      </c>
      <c r="P73" s="33">
        <f t="shared" ref="P73:R73" si="143">P72</f>
        <v>0.9696737797</v>
      </c>
      <c r="Q73" s="33">
        <f t="shared" si="143"/>
        <v>0.9803476433</v>
      </c>
      <c r="R73" s="33">
        <f t="shared" si="143"/>
        <v>1.004679405</v>
      </c>
      <c r="S73" s="33">
        <f t="array" ref="S73">IFERROR(INDEX('Model 1'!EMBLEMFac21Fac26,MATCH(H73,'Model 1'!$H$203:$H$324,0),MATCH($D$4,'Model 1'!$C$202:$F$202,0)),S72)</f>
        <v>1.234845549</v>
      </c>
      <c r="T73" s="33">
        <f t="shared" si="3"/>
        <v>0.5285939698</v>
      </c>
      <c r="U73" s="5"/>
      <c r="V73" s="18">
        <f t="shared" si="31"/>
        <v>6</v>
      </c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18">
        <f t="shared" si="28"/>
        <v>85</v>
      </c>
      <c r="H74" s="5" t="s">
        <v>230</v>
      </c>
      <c r="I74" s="32">
        <f>IF('Model 1'!$B$330="C",$B$5*(1+'Model 1'!$B$329)^(V74-1),IF('Model 1'!$B$330="S",$B$5*(1+'Model 1'!$B$329*(V74-1)),$B$5))</f>
        <v>347.7822223</v>
      </c>
      <c r="J74" s="33">
        <f t="shared" ref="J74:M74" si="144">J73</f>
        <v>0.5234722574</v>
      </c>
      <c r="K74" s="33">
        <f t="shared" si="144"/>
        <v>0.9691677626</v>
      </c>
      <c r="L74" s="33">
        <f t="shared" si="144"/>
        <v>0.9862433547</v>
      </c>
      <c r="M74" s="33">
        <f t="shared" si="144"/>
        <v>1.83511693</v>
      </c>
      <c r="N74" s="33">
        <f t="array" ref="N74">INDEX('Model 1'!EMBLEMFac9Fac18,MATCH(I74,'Model 1'!$A$45:$A$74,1),MATCH($D$5,'Model 1'!$C$44:$G$44,0))</f>
        <v>0.573457823</v>
      </c>
      <c r="O74" s="33">
        <f t="array" ref="O74">INDEX('Model 1'!EMBLEMFac21Fac18,MATCH(I74,'Model 1'!$A$80:$A$109,1),MATCH($D$4,'Model 1'!$C$79:$F$79,0))</f>
        <v>0.8512053781</v>
      </c>
      <c r="P74" s="33">
        <f t="shared" ref="P74:R74" si="145">P73</f>
        <v>0.9696737797</v>
      </c>
      <c r="Q74" s="33">
        <f t="shared" si="145"/>
        <v>0.9803476433</v>
      </c>
      <c r="R74" s="33">
        <f t="shared" si="145"/>
        <v>1.004679405</v>
      </c>
      <c r="S74" s="33">
        <f t="array" ref="S74">IFERROR(INDEX('Model 1'!EMBLEMFac21Fac26,MATCH(H74,'Model 1'!$H$203:$H$324,0),MATCH($D$4,'Model 1'!$C$202:$F$202,0)),S73)</f>
        <v>1.234845549</v>
      </c>
      <c r="T74" s="33">
        <f t="shared" si="3"/>
        <v>0.5285939698</v>
      </c>
      <c r="U74" s="5"/>
      <c r="V74" s="18">
        <f t="shared" si="31"/>
        <v>6</v>
      </c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18">
        <f t="shared" si="28"/>
        <v>85</v>
      </c>
      <c r="H75" s="5" t="s">
        <v>232</v>
      </c>
      <c r="I75" s="32">
        <f>IF('Model 1'!$B$330="C",$B$5*(1+'Model 1'!$B$329)^(V75-1),IF('Model 1'!$B$330="S",$B$5*(1+'Model 1'!$B$329*(V75-1)),$B$5))</f>
        <v>347.7822223</v>
      </c>
      <c r="J75" s="33">
        <f t="shared" ref="J75:M75" si="146">J74</f>
        <v>0.5234722574</v>
      </c>
      <c r="K75" s="33">
        <f t="shared" si="146"/>
        <v>0.9691677626</v>
      </c>
      <c r="L75" s="33">
        <f t="shared" si="146"/>
        <v>0.9862433547</v>
      </c>
      <c r="M75" s="33">
        <f t="shared" si="146"/>
        <v>1.83511693</v>
      </c>
      <c r="N75" s="33">
        <f t="array" ref="N75">INDEX('Model 1'!EMBLEMFac9Fac18,MATCH(I75,'Model 1'!$A$45:$A$74,1),MATCH($D$5,'Model 1'!$C$44:$G$44,0))</f>
        <v>0.573457823</v>
      </c>
      <c r="O75" s="33">
        <f t="array" ref="O75">INDEX('Model 1'!EMBLEMFac21Fac18,MATCH(I75,'Model 1'!$A$80:$A$109,1),MATCH($D$4,'Model 1'!$C$79:$F$79,0))</f>
        <v>0.8512053781</v>
      </c>
      <c r="P75" s="33">
        <f t="shared" ref="P75:R75" si="147">P74</f>
        <v>0.9696737797</v>
      </c>
      <c r="Q75" s="33">
        <f t="shared" si="147"/>
        <v>0.9803476433</v>
      </c>
      <c r="R75" s="33">
        <f t="shared" si="147"/>
        <v>1.004679405</v>
      </c>
      <c r="S75" s="33">
        <f t="array" ref="S75">IFERROR(INDEX('Model 1'!EMBLEMFac21Fac26,MATCH(H75,'Model 1'!$H$203:$H$324,0),MATCH($D$4,'Model 1'!$C$202:$F$202,0)),S74)</f>
        <v>1.234845549</v>
      </c>
      <c r="T75" s="33">
        <f t="shared" si="3"/>
        <v>0.5285939698</v>
      </c>
      <c r="U75" s="5"/>
      <c r="V75" s="18">
        <f t="shared" si="31"/>
        <v>6</v>
      </c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18">
        <f t="shared" si="28"/>
        <v>86</v>
      </c>
      <c r="H76" s="5" t="s">
        <v>234</v>
      </c>
      <c r="I76" s="32">
        <f>IF('Model 1'!$B$330="C",$B$5*(1+'Model 1'!$B$329)^(V76-1),IF('Model 1'!$B$330="S",$B$5*(1+'Model 1'!$B$329*(V76-1)),$B$5))</f>
        <v>358.215689</v>
      </c>
      <c r="J76" s="33">
        <f t="shared" ref="J76:M76" si="148">J75</f>
        <v>0.5234722574</v>
      </c>
      <c r="K76" s="33">
        <f t="shared" si="148"/>
        <v>0.9691677626</v>
      </c>
      <c r="L76" s="33">
        <f t="shared" si="148"/>
        <v>0.9862433547</v>
      </c>
      <c r="M76" s="33">
        <f t="shared" si="148"/>
        <v>1.83511693</v>
      </c>
      <c r="N76" s="33">
        <f t="array" ref="N76">INDEX('Model 1'!EMBLEMFac9Fac18,MATCH(I76,'Model 1'!$A$45:$A$74,1),MATCH($D$5,'Model 1'!$C$44:$G$44,0))</f>
        <v>0.573457823</v>
      </c>
      <c r="O76" s="33">
        <f t="array" ref="O76">INDEX('Model 1'!EMBLEMFac21Fac18,MATCH(I76,'Model 1'!$A$80:$A$109,1),MATCH($D$4,'Model 1'!$C$79:$F$79,0))</f>
        <v>0.8512053781</v>
      </c>
      <c r="P76" s="33">
        <f t="shared" ref="P76:R76" si="149">P75</f>
        <v>0.9696737797</v>
      </c>
      <c r="Q76" s="33">
        <f t="shared" si="149"/>
        <v>0.9803476433</v>
      </c>
      <c r="R76" s="33">
        <f t="shared" si="149"/>
        <v>1.004679405</v>
      </c>
      <c r="S76" s="33">
        <f t="array" ref="S76">IFERROR(INDEX('Model 1'!EMBLEMFac21Fac26,MATCH(H76,'Model 1'!$H$203:$H$324,0),MATCH($D$4,'Model 1'!$C$202:$F$202,0)),S75)</f>
        <v>1.234845549</v>
      </c>
      <c r="T76" s="33">
        <f t="shared" si="3"/>
        <v>0.5285939698</v>
      </c>
      <c r="U76" s="5"/>
      <c r="V76" s="18">
        <f t="shared" si="31"/>
        <v>7</v>
      </c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18">
        <f t="shared" si="28"/>
        <v>86</v>
      </c>
      <c r="H77" s="5" t="s">
        <v>236</v>
      </c>
      <c r="I77" s="32">
        <f>IF('Model 1'!$B$330="C",$B$5*(1+'Model 1'!$B$329)^(V77-1),IF('Model 1'!$B$330="S",$B$5*(1+'Model 1'!$B$329*(V77-1)),$B$5))</f>
        <v>358.215689</v>
      </c>
      <c r="J77" s="33">
        <f t="shared" ref="J77:M77" si="150">J76</f>
        <v>0.5234722574</v>
      </c>
      <c r="K77" s="33">
        <f t="shared" si="150"/>
        <v>0.9691677626</v>
      </c>
      <c r="L77" s="33">
        <f t="shared" si="150"/>
        <v>0.9862433547</v>
      </c>
      <c r="M77" s="33">
        <f t="shared" si="150"/>
        <v>1.83511693</v>
      </c>
      <c r="N77" s="33">
        <f t="array" ref="N77">INDEX('Model 1'!EMBLEMFac9Fac18,MATCH(I77,'Model 1'!$A$45:$A$74,1),MATCH($D$5,'Model 1'!$C$44:$G$44,0))</f>
        <v>0.573457823</v>
      </c>
      <c r="O77" s="33">
        <f t="array" ref="O77">INDEX('Model 1'!EMBLEMFac21Fac18,MATCH(I77,'Model 1'!$A$80:$A$109,1),MATCH($D$4,'Model 1'!$C$79:$F$79,0))</f>
        <v>0.8512053781</v>
      </c>
      <c r="P77" s="33">
        <f t="shared" ref="P77:R77" si="151">P76</f>
        <v>0.9696737797</v>
      </c>
      <c r="Q77" s="33">
        <f t="shared" si="151"/>
        <v>0.9803476433</v>
      </c>
      <c r="R77" s="33">
        <f t="shared" si="151"/>
        <v>1.004679405</v>
      </c>
      <c r="S77" s="33">
        <f t="array" ref="S77">IFERROR(INDEX('Model 1'!EMBLEMFac21Fac26,MATCH(H77,'Model 1'!$H$203:$H$324,0),MATCH($D$4,'Model 1'!$C$202:$F$202,0)),S76)</f>
        <v>1.234845549</v>
      </c>
      <c r="T77" s="33">
        <f t="shared" si="3"/>
        <v>0.5285939698</v>
      </c>
      <c r="U77" s="5"/>
      <c r="V77" s="18">
        <f t="shared" si="31"/>
        <v>7</v>
      </c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18">
        <f t="shared" si="28"/>
        <v>86</v>
      </c>
      <c r="H78" s="5" t="s">
        <v>238</v>
      </c>
      <c r="I78" s="32">
        <f>IF('Model 1'!$B$330="C",$B$5*(1+'Model 1'!$B$329)^(V78-1),IF('Model 1'!$B$330="S",$B$5*(1+'Model 1'!$B$329*(V78-1)),$B$5))</f>
        <v>358.215689</v>
      </c>
      <c r="J78" s="33">
        <f t="shared" ref="J78:M78" si="152">J77</f>
        <v>0.5234722574</v>
      </c>
      <c r="K78" s="33">
        <f t="shared" si="152"/>
        <v>0.9691677626</v>
      </c>
      <c r="L78" s="33">
        <f t="shared" si="152"/>
        <v>0.9862433547</v>
      </c>
      <c r="M78" s="33">
        <f t="shared" si="152"/>
        <v>1.83511693</v>
      </c>
      <c r="N78" s="33">
        <f t="array" ref="N78">INDEX('Model 1'!EMBLEMFac9Fac18,MATCH(I78,'Model 1'!$A$45:$A$74,1),MATCH($D$5,'Model 1'!$C$44:$G$44,0))</f>
        <v>0.573457823</v>
      </c>
      <c r="O78" s="33">
        <f t="array" ref="O78">INDEX('Model 1'!EMBLEMFac21Fac18,MATCH(I78,'Model 1'!$A$80:$A$109,1),MATCH($D$4,'Model 1'!$C$79:$F$79,0))</f>
        <v>0.8512053781</v>
      </c>
      <c r="P78" s="33">
        <f t="shared" ref="P78:R78" si="153">P77</f>
        <v>0.9696737797</v>
      </c>
      <c r="Q78" s="33">
        <f t="shared" si="153"/>
        <v>0.9803476433</v>
      </c>
      <c r="R78" s="33">
        <f t="shared" si="153"/>
        <v>1.004679405</v>
      </c>
      <c r="S78" s="33">
        <f t="array" ref="S78">IFERROR(INDEX('Model 1'!EMBLEMFac21Fac26,MATCH(H78,'Model 1'!$H$203:$H$324,0),MATCH($D$4,'Model 1'!$C$202:$F$202,0)),S77)</f>
        <v>1.234845549</v>
      </c>
      <c r="T78" s="33">
        <f t="shared" si="3"/>
        <v>0.5285939698</v>
      </c>
      <c r="U78" s="5"/>
      <c r="V78" s="18">
        <f t="shared" si="31"/>
        <v>7</v>
      </c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18">
        <f t="shared" si="28"/>
        <v>86</v>
      </c>
      <c r="H79" s="5" t="s">
        <v>240</v>
      </c>
      <c r="I79" s="32">
        <f>IF('Model 1'!$B$330="C",$B$5*(1+'Model 1'!$B$329)^(V79-1),IF('Model 1'!$B$330="S",$B$5*(1+'Model 1'!$B$329*(V79-1)),$B$5))</f>
        <v>358.215689</v>
      </c>
      <c r="J79" s="33">
        <f t="shared" ref="J79:M79" si="154">J78</f>
        <v>0.5234722574</v>
      </c>
      <c r="K79" s="33">
        <f t="shared" si="154"/>
        <v>0.9691677626</v>
      </c>
      <c r="L79" s="33">
        <f t="shared" si="154"/>
        <v>0.9862433547</v>
      </c>
      <c r="M79" s="33">
        <f t="shared" si="154"/>
        <v>1.83511693</v>
      </c>
      <c r="N79" s="33">
        <f t="array" ref="N79">INDEX('Model 1'!EMBLEMFac9Fac18,MATCH(I79,'Model 1'!$A$45:$A$74,1),MATCH($D$5,'Model 1'!$C$44:$G$44,0))</f>
        <v>0.573457823</v>
      </c>
      <c r="O79" s="33">
        <f t="array" ref="O79">INDEX('Model 1'!EMBLEMFac21Fac18,MATCH(I79,'Model 1'!$A$80:$A$109,1),MATCH($D$4,'Model 1'!$C$79:$F$79,0))</f>
        <v>0.8512053781</v>
      </c>
      <c r="P79" s="33">
        <f t="shared" ref="P79:R79" si="155">P78</f>
        <v>0.9696737797</v>
      </c>
      <c r="Q79" s="33">
        <f t="shared" si="155"/>
        <v>0.9803476433</v>
      </c>
      <c r="R79" s="33">
        <f t="shared" si="155"/>
        <v>1.004679405</v>
      </c>
      <c r="S79" s="33">
        <f t="array" ref="S79">IFERROR(INDEX('Model 1'!EMBLEMFac21Fac26,MATCH(H79,'Model 1'!$H$203:$H$324,0),MATCH($D$4,'Model 1'!$C$202:$F$202,0)),S78)</f>
        <v>1.234845549</v>
      </c>
      <c r="T79" s="33">
        <f t="shared" si="3"/>
        <v>0.5285939698</v>
      </c>
      <c r="U79" s="5"/>
      <c r="V79" s="18">
        <f t="shared" si="31"/>
        <v>7</v>
      </c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18">
        <f t="shared" si="28"/>
        <v>86</v>
      </c>
      <c r="H80" s="5" t="s">
        <v>242</v>
      </c>
      <c r="I80" s="32">
        <f>IF('Model 1'!$B$330="C",$B$5*(1+'Model 1'!$B$329)^(V80-1),IF('Model 1'!$B$330="S",$B$5*(1+'Model 1'!$B$329*(V80-1)),$B$5))</f>
        <v>358.215689</v>
      </c>
      <c r="J80" s="33">
        <f t="shared" ref="J80:M80" si="156">J79</f>
        <v>0.5234722574</v>
      </c>
      <c r="K80" s="33">
        <f t="shared" si="156"/>
        <v>0.9691677626</v>
      </c>
      <c r="L80" s="33">
        <f t="shared" si="156"/>
        <v>0.9862433547</v>
      </c>
      <c r="M80" s="33">
        <f t="shared" si="156"/>
        <v>1.83511693</v>
      </c>
      <c r="N80" s="33">
        <f t="array" ref="N80">INDEX('Model 1'!EMBLEMFac9Fac18,MATCH(I80,'Model 1'!$A$45:$A$74,1),MATCH($D$5,'Model 1'!$C$44:$G$44,0))</f>
        <v>0.573457823</v>
      </c>
      <c r="O80" s="33">
        <f t="array" ref="O80">INDEX('Model 1'!EMBLEMFac21Fac18,MATCH(I80,'Model 1'!$A$80:$A$109,1),MATCH($D$4,'Model 1'!$C$79:$F$79,0))</f>
        <v>0.8512053781</v>
      </c>
      <c r="P80" s="33">
        <f t="shared" ref="P80:R80" si="157">P79</f>
        <v>0.9696737797</v>
      </c>
      <c r="Q80" s="33">
        <f t="shared" si="157"/>
        <v>0.9803476433</v>
      </c>
      <c r="R80" s="33">
        <f t="shared" si="157"/>
        <v>1.004679405</v>
      </c>
      <c r="S80" s="33">
        <f t="array" ref="S80">IFERROR(INDEX('Model 1'!EMBLEMFac21Fac26,MATCH(H80,'Model 1'!$H$203:$H$324,0),MATCH($D$4,'Model 1'!$C$202:$F$202,0)),S79)</f>
        <v>1.234845549</v>
      </c>
      <c r="T80" s="33">
        <f t="shared" si="3"/>
        <v>0.5285939698</v>
      </c>
      <c r="U80" s="5"/>
      <c r="V80" s="18">
        <f t="shared" si="31"/>
        <v>7</v>
      </c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18">
        <f t="shared" si="28"/>
        <v>86</v>
      </c>
      <c r="H81" s="5" t="s">
        <v>244</v>
      </c>
      <c r="I81" s="32">
        <f>IF('Model 1'!$B$330="C",$B$5*(1+'Model 1'!$B$329)^(V81-1),IF('Model 1'!$B$330="S",$B$5*(1+'Model 1'!$B$329*(V81-1)),$B$5))</f>
        <v>358.215689</v>
      </c>
      <c r="J81" s="33">
        <f t="shared" ref="J81:M81" si="158">J80</f>
        <v>0.5234722574</v>
      </c>
      <c r="K81" s="33">
        <f t="shared" si="158"/>
        <v>0.9691677626</v>
      </c>
      <c r="L81" s="33">
        <f t="shared" si="158"/>
        <v>0.9862433547</v>
      </c>
      <c r="M81" s="33">
        <f t="shared" si="158"/>
        <v>1.83511693</v>
      </c>
      <c r="N81" s="33">
        <f t="array" ref="N81">INDEX('Model 1'!EMBLEMFac9Fac18,MATCH(I81,'Model 1'!$A$45:$A$74,1),MATCH($D$5,'Model 1'!$C$44:$G$44,0))</f>
        <v>0.573457823</v>
      </c>
      <c r="O81" s="33">
        <f t="array" ref="O81">INDEX('Model 1'!EMBLEMFac21Fac18,MATCH(I81,'Model 1'!$A$80:$A$109,1),MATCH($D$4,'Model 1'!$C$79:$F$79,0))</f>
        <v>0.8512053781</v>
      </c>
      <c r="P81" s="33">
        <f t="shared" ref="P81:R81" si="159">P80</f>
        <v>0.9696737797</v>
      </c>
      <c r="Q81" s="33">
        <f t="shared" si="159"/>
        <v>0.9803476433</v>
      </c>
      <c r="R81" s="33">
        <f t="shared" si="159"/>
        <v>1.004679405</v>
      </c>
      <c r="S81" s="33">
        <f t="array" ref="S81">IFERROR(INDEX('Model 1'!EMBLEMFac21Fac26,MATCH(H81,'Model 1'!$H$203:$H$324,0),MATCH($D$4,'Model 1'!$C$202:$F$202,0)),S80)</f>
        <v>1.234845549</v>
      </c>
      <c r="T81" s="33">
        <f t="shared" si="3"/>
        <v>0.5285939698</v>
      </c>
      <c r="U81" s="5"/>
      <c r="V81" s="18">
        <f t="shared" si="31"/>
        <v>7</v>
      </c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18">
        <f t="shared" si="28"/>
        <v>86</v>
      </c>
      <c r="H82" s="5" t="s">
        <v>246</v>
      </c>
      <c r="I82" s="32">
        <f>IF('Model 1'!$B$330="C",$B$5*(1+'Model 1'!$B$329)^(V82-1),IF('Model 1'!$B$330="S",$B$5*(1+'Model 1'!$B$329*(V82-1)),$B$5))</f>
        <v>358.215689</v>
      </c>
      <c r="J82" s="33">
        <f t="shared" ref="J82:M82" si="160">J81</f>
        <v>0.5234722574</v>
      </c>
      <c r="K82" s="33">
        <f t="shared" si="160"/>
        <v>0.9691677626</v>
      </c>
      <c r="L82" s="33">
        <f t="shared" si="160"/>
        <v>0.9862433547</v>
      </c>
      <c r="M82" s="33">
        <f t="shared" si="160"/>
        <v>1.83511693</v>
      </c>
      <c r="N82" s="33">
        <f t="array" ref="N82">INDEX('Model 1'!EMBLEMFac9Fac18,MATCH(I82,'Model 1'!$A$45:$A$74,1),MATCH($D$5,'Model 1'!$C$44:$G$44,0))</f>
        <v>0.573457823</v>
      </c>
      <c r="O82" s="33">
        <f t="array" ref="O82">INDEX('Model 1'!EMBLEMFac21Fac18,MATCH(I82,'Model 1'!$A$80:$A$109,1),MATCH($D$4,'Model 1'!$C$79:$F$79,0))</f>
        <v>0.8512053781</v>
      </c>
      <c r="P82" s="33">
        <f t="shared" ref="P82:R82" si="161">P81</f>
        <v>0.9696737797</v>
      </c>
      <c r="Q82" s="33">
        <f t="shared" si="161"/>
        <v>0.9803476433</v>
      </c>
      <c r="R82" s="33">
        <f t="shared" si="161"/>
        <v>1.004679405</v>
      </c>
      <c r="S82" s="33">
        <f t="array" ref="S82">IFERROR(INDEX('Model 1'!EMBLEMFac21Fac26,MATCH(H82,'Model 1'!$H$203:$H$324,0),MATCH($D$4,'Model 1'!$C$202:$F$202,0)),S81)</f>
        <v>1.234845549</v>
      </c>
      <c r="T82" s="33">
        <f t="shared" si="3"/>
        <v>0.5285939698</v>
      </c>
      <c r="U82" s="5"/>
      <c r="V82" s="18">
        <f t="shared" si="31"/>
        <v>7</v>
      </c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18">
        <f t="shared" si="28"/>
        <v>86</v>
      </c>
      <c r="H83" s="5" t="s">
        <v>248</v>
      </c>
      <c r="I83" s="32">
        <f>IF('Model 1'!$B$330="C",$B$5*(1+'Model 1'!$B$329)^(V83-1),IF('Model 1'!$B$330="S",$B$5*(1+'Model 1'!$B$329*(V83-1)),$B$5))</f>
        <v>358.215689</v>
      </c>
      <c r="J83" s="33">
        <f t="shared" ref="J83:M83" si="162">J82</f>
        <v>0.5234722574</v>
      </c>
      <c r="K83" s="33">
        <f t="shared" si="162"/>
        <v>0.9691677626</v>
      </c>
      <c r="L83" s="33">
        <f t="shared" si="162"/>
        <v>0.9862433547</v>
      </c>
      <c r="M83" s="33">
        <f t="shared" si="162"/>
        <v>1.83511693</v>
      </c>
      <c r="N83" s="33">
        <f t="array" ref="N83">INDEX('Model 1'!EMBLEMFac9Fac18,MATCH(I83,'Model 1'!$A$45:$A$74,1),MATCH($D$5,'Model 1'!$C$44:$G$44,0))</f>
        <v>0.573457823</v>
      </c>
      <c r="O83" s="33">
        <f t="array" ref="O83">INDEX('Model 1'!EMBLEMFac21Fac18,MATCH(I83,'Model 1'!$A$80:$A$109,1),MATCH($D$4,'Model 1'!$C$79:$F$79,0))</f>
        <v>0.8512053781</v>
      </c>
      <c r="P83" s="33">
        <f t="shared" ref="P83:R83" si="163">P82</f>
        <v>0.9696737797</v>
      </c>
      <c r="Q83" s="33">
        <f t="shared" si="163"/>
        <v>0.9803476433</v>
      </c>
      <c r="R83" s="33">
        <f t="shared" si="163"/>
        <v>1.004679405</v>
      </c>
      <c r="S83" s="33">
        <f t="array" ref="S83">IFERROR(INDEX('Model 1'!EMBLEMFac21Fac26,MATCH(H83,'Model 1'!$H$203:$H$324,0),MATCH($D$4,'Model 1'!$C$202:$F$202,0)),S82)</f>
        <v>1.234845549</v>
      </c>
      <c r="T83" s="33">
        <f t="shared" si="3"/>
        <v>0.5285939698</v>
      </c>
      <c r="U83" s="5"/>
      <c r="V83" s="18">
        <f t="shared" si="31"/>
        <v>7</v>
      </c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18">
        <f t="shared" si="28"/>
        <v>86</v>
      </c>
      <c r="H84" s="5" t="s">
        <v>250</v>
      </c>
      <c r="I84" s="32">
        <f>IF('Model 1'!$B$330="C",$B$5*(1+'Model 1'!$B$329)^(V84-1),IF('Model 1'!$B$330="S",$B$5*(1+'Model 1'!$B$329*(V84-1)),$B$5))</f>
        <v>358.215689</v>
      </c>
      <c r="J84" s="33">
        <f t="shared" ref="J84:M84" si="164">J83</f>
        <v>0.5234722574</v>
      </c>
      <c r="K84" s="33">
        <f t="shared" si="164"/>
        <v>0.9691677626</v>
      </c>
      <c r="L84" s="33">
        <f t="shared" si="164"/>
        <v>0.9862433547</v>
      </c>
      <c r="M84" s="33">
        <f t="shared" si="164"/>
        <v>1.83511693</v>
      </c>
      <c r="N84" s="33">
        <f t="array" ref="N84">INDEX('Model 1'!EMBLEMFac9Fac18,MATCH(I84,'Model 1'!$A$45:$A$74,1),MATCH($D$5,'Model 1'!$C$44:$G$44,0))</f>
        <v>0.573457823</v>
      </c>
      <c r="O84" s="33">
        <f t="array" ref="O84">INDEX('Model 1'!EMBLEMFac21Fac18,MATCH(I84,'Model 1'!$A$80:$A$109,1),MATCH($D$4,'Model 1'!$C$79:$F$79,0))</f>
        <v>0.8512053781</v>
      </c>
      <c r="P84" s="33">
        <f t="shared" ref="P84:R84" si="165">P83</f>
        <v>0.9696737797</v>
      </c>
      <c r="Q84" s="33">
        <f t="shared" si="165"/>
        <v>0.9803476433</v>
      </c>
      <c r="R84" s="33">
        <f t="shared" si="165"/>
        <v>1.004679405</v>
      </c>
      <c r="S84" s="33">
        <f t="array" ref="S84">IFERROR(INDEX('Model 1'!EMBLEMFac21Fac26,MATCH(H84,'Model 1'!$H$203:$H$324,0),MATCH($D$4,'Model 1'!$C$202:$F$202,0)),S83)</f>
        <v>1.234845549</v>
      </c>
      <c r="T84" s="33">
        <f t="shared" si="3"/>
        <v>0.5285939698</v>
      </c>
      <c r="U84" s="5"/>
      <c r="V84" s="18">
        <f t="shared" si="31"/>
        <v>7</v>
      </c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18">
        <f t="shared" si="28"/>
        <v>86</v>
      </c>
      <c r="H85" s="5" t="s">
        <v>252</v>
      </c>
      <c r="I85" s="32">
        <f>IF('Model 1'!$B$330="C",$B$5*(1+'Model 1'!$B$329)^(V85-1),IF('Model 1'!$B$330="S",$B$5*(1+'Model 1'!$B$329*(V85-1)),$B$5))</f>
        <v>358.215689</v>
      </c>
      <c r="J85" s="33">
        <f t="shared" ref="J85:M85" si="166">J84</f>
        <v>0.5234722574</v>
      </c>
      <c r="K85" s="33">
        <f t="shared" si="166"/>
        <v>0.9691677626</v>
      </c>
      <c r="L85" s="33">
        <f t="shared" si="166"/>
        <v>0.9862433547</v>
      </c>
      <c r="M85" s="33">
        <f t="shared" si="166"/>
        <v>1.83511693</v>
      </c>
      <c r="N85" s="33">
        <f t="array" ref="N85">INDEX('Model 1'!EMBLEMFac9Fac18,MATCH(I85,'Model 1'!$A$45:$A$74,1),MATCH($D$5,'Model 1'!$C$44:$G$44,0))</f>
        <v>0.573457823</v>
      </c>
      <c r="O85" s="33">
        <f t="array" ref="O85">INDEX('Model 1'!EMBLEMFac21Fac18,MATCH(I85,'Model 1'!$A$80:$A$109,1),MATCH($D$4,'Model 1'!$C$79:$F$79,0))</f>
        <v>0.8512053781</v>
      </c>
      <c r="P85" s="33">
        <f t="shared" ref="P85:R85" si="167">P84</f>
        <v>0.9696737797</v>
      </c>
      <c r="Q85" s="33">
        <f t="shared" si="167"/>
        <v>0.9803476433</v>
      </c>
      <c r="R85" s="33">
        <f t="shared" si="167"/>
        <v>1.004679405</v>
      </c>
      <c r="S85" s="33">
        <f t="array" ref="S85">IFERROR(INDEX('Model 1'!EMBLEMFac21Fac26,MATCH(H85,'Model 1'!$H$203:$H$324,0),MATCH($D$4,'Model 1'!$C$202:$F$202,0)),S84)</f>
        <v>1.234845549</v>
      </c>
      <c r="T85" s="33">
        <f t="shared" si="3"/>
        <v>0.5285939698</v>
      </c>
      <c r="U85" s="5"/>
      <c r="V85" s="18">
        <f t="shared" si="31"/>
        <v>7</v>
      </c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18">
        <f t="shared" si="28"/>
        <v>86</v>
      </c>
      <c r="H86" s="5" t="s">
        <v>254</v>
      </c>
      <c r="I86" s="32">
        <f>IF('Model 1'!$B$330="C",$B$5*(1+'Model 1'!$B$329)^(V86-1),IF('Model 1'!$B$330="S",$B$5*(1+'Model 1'!$B$329*(V86-1)),$B$5))</f>
        <v>358.215689</v>
      </c>
      <c r="J86" s="33">
        <f t="shared" ref="J86:M86" si="168">J85</f>
        <v>0.5234722574</v>
      </c>
      <c r="K86" s="33">
        <f t="shared" si="168"/>
        <v>0.9691677626</v>
      </c>
      <c r="L86" s="33">
        <f t="shared" si="168"/>
        <v>0.9862433547</v>
      </c>
      <c r="M86" s="33">
        <f t="shared" si="168"/>
        <v>1.83511693</v>
      </c>
      <c r="N86" s="33">
        <f t="array" ref="N86">INDEX('Model 1'!EMBLEMFac9Fac18,MATCH(I86,'Model 1'!$A$45:$A$74,1),MATCH($D$5,'Model 1'!$C$44:$G$44,0))</f>
        <v>0.573457823</v>
      </c>
      <c r="O86" s="33">
        <f t="array" ref="O86">INDEX('Model 1'!EMBLEMFac21Fac18,MATCH(I86,'Model 1'!$A$80:$A$109,1),MATCH($D$4,'Model 1'!$C$79:$F$79,0))</f>
        <v>0.8512053781</v>
      </c>
      <c r="P86" s="33">
        <f t="shared" ref="P86:R86" si="169">P85</f>
        <v>0.9696737797</v>
      </c>
      <c r="Q86" s="33">
        <f t="shared" si="169"/>
        <v>0.9803476433</v>
      </c>
      <c r="R86" s="33">
        <f t="shared" si="169"/>
        <v>1.004679405</v>
      </c>
      <c r="S86" s="33">
        <f t="array" ref="S86">IFERROR(INDEX('Model 1'!EMBLEMFac21Fac26,MATCH(H86,'Model 1'!$H$203:$H$324,0),MATCH($D$4,'Model 1'!$C$202:$F$202,0)),S85)</f>
        <v>1.234845549</v>
      </c>
      <c r="T86" s="33">
        <f t="shared" si="3"/>
        <v>0.5285939698</v>
      </c>
      <c r="U86" s="5"/>
      <c r="V86" s="18">
        <f t="shared" si="31"/>
        <v>7</v>
      </c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18">
        <f t="shared" si="28"/>
        <v>86</v>
      </c>
      <c r="H87" s="5" t="s">
        <v>256</v>
      </c>
      <c r="I87" s="32">
        <f>IF('Model 1'!$B$330="C",$B$5*(1+'Model 1'!$B$329)^(V87-1),IF('Model 1'!$B$330="S",$B$5*(1+'Model 1'!$B$329*(V87-1)),$B$5))</f>
        <v>358.215689</v>
      </c>
      <c r="J87" s="33">
        <f t="shared" ref="J87:M87" si="170">J86</f>
        <v>0.5234722574</v>
      </c>
      <c r="K87" s="33">
        <f t="shared" si="170"/>
        <v>0.9691677626</v>
      </c>
      <c r="L87" s="33">
        <f t="shared" si="170"/>
        <v>0.9862433547</v>
      </c>
      <c r="M87" s="33">
        <f t="shared" si="170"/>
        <v>1.83511693</v>
      </c>
      <c r="N87" s="33">
        <f t="array" ref="N87">INDEX('Model 1'!EMBLEMFac9Fac18,MATCH(I87,'Model 1'!$A$45:$A$74,1),MATCH($D$5,'Model 1'!$C$44:$G$44,0))</f>
        <v>0.573457823</v>
      </c>
      <c r="O87" s="33">
        <f t="array" ref="O87">INDEX('Model 1'!EMBLEMFac21Fac18,MATCH(I87,'Model 1'!$A$80:$A$109,1),MATCH($D$4,'Model 1'!$C$79:$F$79,0))</f>
        <v>0.8512053781</v>
      </c>
      <c r="P87" s="33">
        <f t="shared" ref="P87:R87" si="171">P86</f>
        <v>0.9696737797</v>
      </c>
      <c r="Q87" s="33">
        <f t="shared" si="171"/>
        <v>0.9803476433</v>
      </c>
      <c r="R87" s="33">
        <f t="shared" si="171"/>
        <v>1.004679405</v>
      </c>
      <c r="S87" s="33">
        <f t="array" ref="S87">IFERROR(INDEX('Model 1'!EMBLEMFac21Fac26,MATCH(H87,'Model 1'!$H$203:$H$324,0),MATCH($D$4,'Model 1'!$C$202:$F$202,0)),S86)</f>
        <v>1.234845549</v>
      </c>
      <c r="T87" s="33">
        <f t="shared" si="3"/>
        <v>0.5285939698</v>
      </c>
      <c r="U87" s="5"/>
      <c r="V87" s="18">
        <f t="shared" si="31"/>
        <v>7</v>
      </c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18">
        <f t="shared" si="28"/>
        <v>87</v>
      </c>
      <c r="H88" s="5" t="s">
        <v>258</v>
      </c>
      <c r="I88" s="32">
        <f>IF('Model 1'!$B$330="C",$B$5*(1+'Model 1'!$B$329)^(V88-1),IF('Model 1'!$B$330="S",$B$5*(1+'Model 1'!$B$329*(V88-1)),$B$5))</f>
        <v>368.9621596</v>
      </c>
      <c r="J88" s="33">
        <f t="shared" ref="J88:M88" si="172">J87</f>
        <v>0.5234722574</v>
      </c>
      <c r="K88" s="33">
        <f t="shared" si="172"/>
        <v>0.9691677626</v>
      </c>
      <c r="L88" s="33">
        <f t="shared" si="172"/>
        <v>0.9862433547</v>
      </c>
      <c r="M88" s="33">
        <f t="shared" si="172"/>
        <v>1.83511693</v>
      </c>
      <c r="N88" s="33">
        <f t="array" ref="N88">INDEX('Model 1'!EMBLEMFac9Fac18,MATCH(I88,'Model 1'!$A$45:$A$74,1),MATCH($D$5,'Model 1'!$C$44:$G$44,0))</f>
        <v>0.573457823</v>
      </c>
      <c r="O88" s="33">
        <f t="array" ref="O88">INDEX('Model 1'!EMBLEMFac21Fac18,MATCH(I88,'Model 1'!$A$80:$A$109,1),MATCH($D$4,'Model 1'!$C$79:$F$79,0))</f>
        <v>0.8512053781</v>
      </c>
      <c r="P88" s="33">
        <f t="shared" ref="P88:R88" si="173">P87</f>
        <v>0.9696737797</v>
      </c>
      <c r="Q88" s="33">
        <f t="shared" si="173"/>
        <v>0.9803476433</v>
      </c>
      <c r="R88" s="33">
        <f t="shared" si="173"/>
        <v>1.004679405</v>
      </c>
      <c r="S88" s="33">
        <f t="array" ref="S88">IFERROR(INDEX('Model 1'!EMBLEMFac21Fac26,MATCH(H88,'Model 1'!$H$203:$H$324,0),MATCH($D$4,'Model 1'!$C$202:$F$202,0)),S87)</f>
        <v>1.234845549</v>
      </c>
      <c r="T88" s="33">
        <f t="shared" si="3"/>
        <v>0.5285939698</v>
      </c>
      <c r="U88" s="5"/>
      <c r="V88" s="18">
        <f t="shared" si="31"/>
        <v>8</v>
      </c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18">
        <f t="shared" si="28"/>
        <v>87</v>
      </c>
      <c r="H89" s="5" t="s">
        <v>260</v>
      </c>
      <c r="I89" s="32">
        <f>IF('Model 1'!$B$330="C",$B$5*(1+'Model 1'!$B$329)^(V89-1),IF('Model 1'!$B$330="S",$B$5*(1+'Model 1'!$B$329*(V89-1)),$B$5))</f>
        <v>368.9621596</v>
      </c>
      <c r="J89" s="33">
        <f t="shared" ref="J89:M89" si="174">J88</f>
        <v>0.5234722574</v>
      </c>
      <c r="K89" s="33">
        <f t="shared" si="174"/>
        <v>0.9691677626</v>
      </c>
      <c r="L89" s="33">
        <f t="shared" si="174"/>
        <v>0.9862433547</v>
      </c>
      <c r="M89" s="33">
        <f t="shared" si="174"/>
        <v>1.83511693</v>
      </c>
      <c r="N89" s="33">
        <f t="array" ref="N89">INDEX('Model 1'!EMBLEMFac9Fac18,MATCH(I89,'Model 1'!$A$45:$A$74,1),MATCH($D$5,'Model 1'!$C$44:$G$44,0))</f>
        <v>0.573457823</v>
      </c>
      <c r="O89" s="33">
        <f t="array" ref="O89">INDEX('Model 1'!EMBLEMFac21Fac18,MATCH(I89,'Model 1'!$A$80:$A$109,1),MATCH($D$4,'Model 1'!$C$79:$F$79,0))</f>
        <v>0.8512053781</v>
      </c>
      <c r="P89" s="33">
        <f t="shared" ref="P89:R89" si="175">P88</f>
        <v>0.9696737797</v>
      </c>
      <c r="Q89" s="33">
        <f t="shared" si="175"/>
        <v>0.9803476433</v>
      </c>
      <c r="R89" s="33">
        <f t="shared" si="175"/>
        <v>1.004679405</v>
      </c>
      <c r="S89" s="33">
        <f t="array" ref="S89">IFERROR(INDEX('Model 1'!EMBLEMFac21Fac26,MATCH(H89,'Model 1'!$H$203:$H$324,0),MATCH($D$4,'Model 1'!$C$202:$F$202,0)),S88)</f>
        <v>1.234845549</v>
      </c>
      <c r="T89" s="33">
        <f t="shared" si="3"/>
        <v>0.5285939698</v>
      </c>
      <c r="U89" s="5"/>
      <c r="V89" s="18">
        <f t="shared" si="31"/>
        <v>8</v>
      </c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18">
        <f t="shared" si="28"/>
        <v>87</v>
      </c>
      <c r="H90" s="5" t="s">
        <v>262</v>
      </c>
      <c r="I90" s="32">
        <f>IF('Model 1'!$B$330="C",$B$5*(1+'Model 1'!$B$329)^(V90-1),IF('Model 1'!$B$330="S",$B$5*(1+'Model 1'!$B$329*(V90-1)),$B$5))</f>
        <v>368.9621596</v>
      </c>
      <c r="J90" s="33">
        <f t="shared" ref="J90:M90" si="176">J89</f>
        <v>0.5234722574</v>
      </c>
      <c r="K90" s="33">
        <f t="shared" si="176"/>
        <v>0.9691677626</v>
      </c>
      <c r="L90" s="33">
        <f t="shared" si="176"/>
        <v>0.9862433547</v>
      </c>
      <c r="M90" s="33">
        <f t="shared" si="176"/>
        <v>1.83511693</v>
      </c>
      <c r="N90" s="33">
        <f t="array" ref="N90">INDEX('Model 1'!EMBLEMFac9Fac18,MATCH(I90,'Model 1'!$A$45:$A$74,1),MATCH($D$5,'Model 1'!$C$44:$G$44,0))</f>
        <v>0.573457823</v>
      </c>
      <c r="O90" s="33">
        <f t="array" ref="O90">INDEX('Model 1'!EMBLEMFac21Fac18,MATCH(I90,'Model 1'!$A$80:$A$109,1),MATCH($D$4,'Model 1'!$C$79:$F$79,0))</f>
        <v>0.8512053781</v>
      </c>
      <c r="P90" s="33">
        <f t="shared" ref="P90:R90" si="177">P89</f>
        <v>0.9696737797</v>
      </c>
      <c r="Q90" s="33">
        <f t="shared" si="177"/>
        <v>0.9803476433</v>
      </c>
      <c r="R90" s="33">
        <f t="shared" si="177"/>
        <v>1.004679405</v>
      </c>
      <c r="S90" s="33">
        <f t="array" ref="S90">IFERROR(INDEX('Model 1'!EMBLEMFac21Fac26,MATCH(H90,'Model 1'!$H$203:$H$324,0),MATCH($D$4,'Model 1'!$C$202:$F$202,0)),S89)</f>
        <v>1.234845549</v>
      </c>
      <c r="T90" s="33">
        <f t="shared" si="3"/>
        <v>0.5285939698</v>
      </c>
      <c r="U90" s="5"/>
      <c r="V90" s="18">
        <f t="shared" si="31"/>
        <v>8</v>
      </c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18">
        <f t="shared" si="28"/>
        <v>87</v>
      </c>
      <c r="H91" s="5" t="s">
        <v>264</v>
      </c>
      <c r="I91" s="32">
        <f>IF('Model 1'!$B$330="C",$B$5*(1+'Model 1'!$B$329)^(V91-1),IF('Model 1'!$B$330="S",$B$5*(1+'Model 1'!$B$329*(V91-1)),$B$5))</f>
        <v>368.9621596</v>
      </c>
      <c r="J91" s="33">
        <f t="shared" ref="J91:M91" si="178">J90</f>
        <v>0.5234722574</v>
      </c>
      <c r="K91" s="33">
        <f t="shared" si="178"/>
        <v>0.9691677626</v>
      </c>
      <c r="L91" s="33">
        <f t="shared" si="178"/>
        <v>0.9862433547</v>
      </c>
      <c r="M91" s="33">
        <f t="shared" si="178"/>
        <v>1.83511693</v>
      </c>
      <c r="N91" s="33">
        <f t="array" ref="N91">INDEX('Model 1'!EMBLEMFac9Fac18,MATCH(I91,'Model 1'!$A$45:$A$74,1),MATCH($D$5,'Model 1'!$C$44:$G$44,0))</f>
        <v>0.573457823</v>
      </c>
      <c r="O91" s="33">
        <f t="array" ref="O91">INDEX('Model 1'!EMBLEMFac21Fac18,MATCH(I91,'Model 1'!$A$80:$A$109,1),MATCH($D$4,'Model 1'!$C$79:$F$79,0))</f>
        <v>0.8512053781</v>
      </c>
      <c r="P91" s="33">
        <f t="shared" ref="P91:R91" si="179">P90</f>
        <v>0.9696737797</v>
      </c>
      <c r="Q91" s="33">
        <f t="shared" si="179"/>
        <v>0.9803476433</v>
      </c>
      <c r="R91" s="33">
        <f t="shared" si="179"/>
        <v>1.004679405</v>
      </c>
      <c r="S91" s="33">
        <f t="array" ref="S91">IFERROR(INDEX('Model 1'!EMBLEMFac21Fac26,MATCH(H91,'Model 1'!$H$203:$H$324,0),MATCH($D$4,'Model 1'!$C$202:$F$202,0)),S90)</f>
        <v>1.234845549</v>
      </c>
      <c r="T91" s="33">
        <f t="shared" si="3"/>
        <v>0.5285939698</v>
      </c>
      <c r="U91" s="5"/>
      <c r="V91" s="18">
        <f t="shared" si="31"/>
        <v>8</v>
      </c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18">
        <f t="shared" si="28"/>
        <v>87</v>
      </c>
      <c r="H92" s="5" t="s">
        <v>266</v>
      </c>
      <c r="I92" s="32">
        <f>IF('Model 1'!$B$330="C",$B$5*(1+'Model 1'!$B$329)^(V92-1),IF('Model 1'!$B$330="S",$B$5*(1+'Model 1'!$B$329*(V92-1)),$B$5))</f>
        <v>368.9621596</v>
      </c>
      <c r="J92" s="33">
        <f t="shared" ref="J92:M92" si="180">J91</f>
        <v>0.5234722574</v>
      </c>
      <c r="K92" s="33">
        <f t="shared" si="180"/>
        <v>0.9691677626</v>
      </c>
      <c r="L92" s="33">
        <f t="shared" si="180"/>
        <v>0.9862433547</v>
      </c>
      <c r="M92" s="33">
        <f t="shared" si="180"/>
        <v>1.83511693</v>
      </c>
      <c r="N92" s="33">
        <f t="array" ref="N92">INDEX('Model 1'!EMBLEMFac9Fac18,MATCH(I92,'Model 1'!$A$45:$A$74,1),MATCH($D$5,'Model 1'!$C$44:$G$44,0))</f>
        <v>0.573457823</v>
      </c>
      <c r="O92" s="33">
        <f t="array" ref="O92">INDEX('Model 1'!EMBLEMFac21Fac18,MATCH(I92,'Model 1'!$A$80:$A$109,1),MATCH($D$4,'Model 1'!$C$79:$F$79,0))</f>
        <v>0.8512053781</v>
      </c>
      <c r="P92" s="33">
        <f t="shared" ref="P92:R92" si="181">P91</f>
        <v>0.9696737797</v>
      </c>
      <c r="Q92" s="33">
        <f t="shared" si="181"/>
        <v>0.9803476433</v>
      </c>
      <c r="R92" s="33">
        <f t="shared" si="181"/>
        <v>1.004679405</v>
      </c>
      <c r="S92" s="33">
        <f t="array" ref="S92">IFERROR(INDEX('Model 1'!EMBLEMFac21Fac26,MATCH(H92,'Model 1'!$H$203:$H$324,0),MATCH($D$4,'Model 1'!$C$202:$F$202,0)),S91)</f>
        <v>1.234845549</v>
      </c>
      <c r="T92" s="33">
        <f t="shared" si="3"/>
        <v>0.5285939698</v>
      </c>
      <c r="U92" s="5"/>
      <c r="V92" s="18">
        <f t="shared" si="31"/>
        <v>8</v>
      </c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18">
        <f t="shared" si="28"/>
        <v>87</v>
      </c>
      <c r="H93" s="5" t="s">
        <v>268</v>
      </c>
      <c r="I93" s="32">
        <f>IF('Model 1'!$B$330="C",$B$5*(1+'Model 1'!$B$329)^(V93-1),IF('Model 1'!$B$330="S",$B$5*(1+'Model 1'!$B$329*(V93-1)),$B$5))</f>
        <v>368.9621596</v>
      </c>
      <c r="J93" s="33">
        <f t="shared" ref="J93:M93" si="182">J92</f>
        <v>0.5234722574</v>
      </c>
      <c r="K93" s="33">
        <f t="shared" si="182"/>
        <v>0.9691677626</v>
      </c>
      <c r="L93" s="33">
        <f t="shared" si="182"/>
        <v>0.9862433547</v>
      </c>
      <c r="M93" s="33">
        <f t="shared" si="182"/>
        <v>1.83511693</v>
      </c>
      <c r="N93" s="33">
        <f t="array" ref="N93">INDEX('Model 1'!EMBLEMFac9Fac18,MATCH(I93,'Model 1'!$A$45:$A$74,1),MATCH($D$5,'Model 1'!$C$44:$G$44,0))</f>
        <v>0.573457823</v>
      </c>
      <c r="O93" s="33">
        <f t="array" ref="O93">INDEX('Model 1'!EMBLEMFac21Fac18,MATCH(I93,'Model 1'!$A$80:$A$109,1),MATCH($D$4,'Model 1'!$C$79:$F$79,0))</f>
        <v>0.8512053781</v>
      </c>
      <c r="P93" s="33">
        <f t="shared" ref="P93:R93" si="183">P92</f>
        <v>0.9696737797</v>
      </c>
      <c r="Q93" s="33">
        <f t="shared" si="183"/>
        <v>0.9803476433</v>
      </c>
      <c r="R93" s="33">
        <f t="shared" si="183"/>
        <v>1.004679405</v>
      </c>
      <c r="S93" s="33">
        <f t="array" ref="S93">IFERROR(INDEX('Model 1'!EMBLEMFac21Fac26,MATCH(H93,'Model 1'!$H$203:$H$324,0),MATCH($D$4,'Model 1'!$C$202:$F$202,0)),S92)</f>
        <v>1.234845549</v>
      </c>
      <c r="T93" s="33">
        <f t="shared" si="3"/>
        <v>0.5285939698</v>
      </c>
      <c r="U93" s="5"/>
      <c r="V93" s="18">
        <f t="shared" si="31"/>
        <v>8</v>
      </c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18">
        <f t="shared" si="28"/>
        <v>87</v>
      </c>
      <c r="H94" s="5" t="s">
        <v>270</v>
      </c>
      <c r="I94" s="32">
        <f>IF('Model 1'!$B$330="C",$B$5*(1+'Model 1'!$B$329)^(V94-1),IF('Model 1'!$B$330="S",$B$5*(1+'Model 1'!$B$329*(V94-1)),$B$5))</f>
        <v>368.9621596</v>
      </c>
      <c r="J94" s="33">
        <f t="shared" ref="J94:M94" si="184">J93</f>
        <v>0.5234722574</v>
      </c>
      <c r="K94" s="33">
        <f t="shared" si="184"/>
        <v>0.9691677626</v>
      </c>
      <c r="L94" s="33">
        <f t="shared" si="184"/>
        <v>0.9862433547</v>
      </c>
      <c r="M94" s="33">
        <f t="shared" si="184"/>
        <v>1.83511693</v>
      </c>
      <c r="N94" s="33">
        <f t="array" ref="N94">INDEX('Model 1'!EMBLEMFac9Fac18,MATCH(I94,'Model 1'!$A$45:$A$74,1),MATCH($D$5,'Model 1'!$C$44:$G$44,0))</f>
        <v>0.573457823</v>
      </c>
      <c r="O94" s="33">
        <f t="array" ref="O94">INDEX('Model 1'!EMBLEMFac21Fac18,MATCH(I94,'Model 1'!$A$80:$A$109,1),MATCH($D$4,'Model 1'!$C$79:$F$79,0))</f>
        <v>0.8512053781</v>
      </c>
      <c r="P94" s="33">
        <f t="shared" ref="P94:R94" si="185">P93</f>
        <v>0.9696737797</v>
      </c>
      <c r="Q94" s="33">
        <f t="shared" si="185"/>
        <v>0.9803476433</v>
      </c>
      <c r="R94" s="33">
        <f t="shared" si="185"/>
        <v>1.004679405</v>
      </c>
      <c r="S94" s="33">
        <f t="array" ref="S94">IFERROR(INDEX('Model 1'!EMBLEMFac21Fac26,MATCH(H94,'Model 1'!$H$203:$H$324,0),MATCH($D$4,'Model 1'!$C$202:$F$202,0)),S93)</f>
        <v>1.234845549</v>
      </c>
      <c r="T94" s="33">
        <f t="shared" si="3"/>
        <v>0.5285939698</v>
      </c>
      <c r="U94" s="5"/>
      <c r="V94" s="18">
        <f t="shared" si="31"/>
        <v>8</v>
      </c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18">
        <f t="shared" si="28"/>
        <v>87</v>
      </c>
      <c r="H95" s="5" t="s">
        <v>272</v>
      </c>
      <c r="I95" s="32">
        <f>IF('Model 1'!$B$330="C",$B$5*(1+'Model 1'!$B$329)^(V95-1),IF('Model 1'!$B$330="S",$B$5*(1+'Model 1'!$B$329*(V95-1)),$B$5))</f>
        <v>368.9621596</v>
      </c>
      <c r="J95" s="33">
        <f t="shared" ref="J95:M95" si="186">J94</f>
        <v>0.5234722574</v>
      </c>
      <c r="K95" s="33">
        <f t="shared" si="186"/>
        <v>0.9691677626</v>
      </c>
      <c r="L95" s="33">
        <f t="shared" si="186"/>
        <v>0.9862433547</v>
      </c>
      <c r="M95" s="33">
        <f t="shared" si="186"/>
        <v>1.83511693</v>
      </c>
      <c r="N95" s="33">
        <f t="array" ref="N95">INDEX('Model 1'!EMBLEMFac9Fac18,MATCH(I95,'Model 1'!$A$45:$A$74,1),MATCH($D$5,'Model 1'!$C$44:$G$44,0))</f>
        <v>0.573457823</v>
      </c>
      <c r="O95" s="33">
        <f t="array" ref="O95">INDEX('Model 1'!EMBLEMFac21Fac18,MATCH(I95,'Model 1'!$A$80:$A$109,1),MATCH($D$4,'Model 1'!$C$79:$F$79,0))</f>
        <v>0.8512053781</v>
      </c>
      <c r="P95" s="33">
        <f t="shared" ref="P95:R95" si="187">P94</f>
        <v>0.9696737797</v>
      </c>
      <c r="Q95" s="33">
        <f t="shared" si="187"/>
        <v>0.9803476433</v>
      </c>
      <c r="R95" s="33">
        <f t="shared" si="187"/>
        <v>1.004679405</v>
      </c>
      <c r="S95" s="33">
        <f t="array" ref="S95">IFERROR(INDEX('Model 1'!EMBLEMFac21Fac26,MATCH(H95,'Model 1'!$H$203:$H$324,0),MATCH($D$4,'Model 1'!$C$202:$F$202,0)),S94)</f>
        <v>1.234845549</v>
      </c>
      <c r="T95" s="33">
        <f t="shared" si="3"/>
        <v>0.5285939698</v>
      </c>
      <c r="U95" s="5"/>
      <c r="V95" s="18">
        <f t="shared" si="31"/>
        <v>8</v>
      </c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18">
        <f t="shared" si="28"/>
        <v>87</v>
      </c>
      <c r="H96" s="5" t="s">
        <v>274</v>
      </c>
      <c r="I96" s="32">
        <f>IF('Model 1'!$B$330="C",$B$5*(1+'Model 1'!$B$329)^(V96-1),IF('Model 1'!$B$330="S",$B$5*(1+'Model 1'!$B$329*(V96-1)),$B$5))</f>
        <v>368.9621596</v>
      </c>
      <c r="J96" s="33">
        <f t="shared" ref="J96:M96" si="188">J95</f>
        <v>0.5234722574</v>
      </c>
      <c r="K96" s="33">
        <f t="shared" si="188"/>
        <v>0.9691677626</v>
      </c>
      <c r="L96" s="33">
        <f t="shared" si="188"/>
        <v>0.9862433547</v>
      </c>
      <c r="M96" s="33">
        <f t="shared" si="188"/>
        <v>1.83511693</v>
      </c>
      <c r="N96" s="33">
        <f t="array" ref="N96">INDEX('Model 1'!EMBLEMFac9Fac18,MATCH(I96,'Model 1'!$A$45:$A$74,1),MATCH($D$5,'Model 1'!$C$44:$G$44,0))</f>
        <v>0.573457823</v>
      </c>
      <c r="O96" s="33">
        <f t="array" ref="O96">INDEX('Model 1'!EMBLEMFac21Fac18,MATCH(I96,'Model 1'!$A$80:$A$109,1),MATCH($D$4,'Model 1'!$C$79:$F$79,0))</f>
        <v>0.8512053781</v>
      </c>
      <c r="P96" s="33">
        <f t="shared" ref="P96:R96" si="189">P95</f>
        <v>0.9696737797</v>
      </c>
      <c r="Q96" s="33">
        <f t="shared" si="189"/>
        <v>0.9803476433</v>
      </c>
      <c r="R96" s="33">
        <f t="shared" si="189"/>
        <v>1.004679405</v>
      </c>
      <c r="S96" s="33">
        <f t="array" ref="S96">IFERROR(INDEX('Model 1'!EMBLEMFac21Fac26,MATCH(H96,'Model 1'!$H$203:$H$324,0),MATCH($D$4,'Model 1'!$C$202:$F$202,0)),S95)</f>
        <v>1.234845549</v>
      </c>
      <c r="T96" s="33">
        <f t="shared" si="3"/>
        <v>0.5285939698</v>
      </c>
      <c r="U96" s="5"/>
      <c r="V96" s="18">
        <f t="shared" si="31"/>
        <v>8</v>
      </c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18">
        <f t="shared" si="28"/>
        <v>87</v>
      </c>
      <c r="H97" s="5" t="s">
        <v>276</v>
      </c>
      <c r="I97" s="32">
        <f>IF('Model 1'!$B$330="C",$B$5*(1+'Model 1'!$B$329)^(V97-1),IF('Model 1'!$B$330="S",$B$5*(1+'Model 1'!$B$329*(V97-1)),$B$5))</f>
        <v>368.9621596</v>
      </c>
      <c r="J97" s="33">
        <f t="shared" ref="J97:M97" si="190">J96</f>
        <v>0.5234722574</v>
      </c>
      <c r="K97" s="33">
        <f t="shared" si="190"/>
        <v>0.9691677626</v>
      </c>
      <c r="L97" s="33">
        <f t="shared" si="190"/>
        <v>0.9862433547</v>
      </c>
      <c r="M97" s="33">
        <f t="shared" si="190"/>
        <v>1.83511693</v>
      </c>
      <c r="N97" s="33">
        <f t="array" ref="N97">INDEX('Model 1'!EMBLEMFac9Fac18,MATCH(I97,'Model 1'!$A$45:$A$74,1),MATCH($D$5,'Model 1'!$C$44:$G$44,0))</f>
        <v>0.573457823</v>
      </c>
      <c r="O97" s="33">
        <f t="array" ref="O97">INDEX('Model 1'!EMBLEMFac21Fac18,MATCH(I97,'Model 1'!$A$80:$A$109,1),MATCH($D$4,'Model 1'!$C$79:$F$79,0))</f>
        <v>0.8512053781</v>
      </c>
      <c r="P97" s="33">
        <f t="shared" ref="P97:R97" si="191">P96</f>
        <v>0.9696737797</v>
      </c>
      <c r="Q97" s="33">
        <f t="shared" si="191"/>
        <v>0.9803476433</v>
      </c>
      <c r="R97" s="33">
        <f t="shared" si="191"/>
        <v>1.004679405</v>
      </c>
      <c r="S97" s="33">
        <f t="array" ref="S97">IFERROR(INDEX('Model 1'!EMBLEMFac21Fac26,MATCH(H97,'Model 1'!$H$203:$H$324,0),MATCH($D$4,'Model 1'!$C$202:$F$202,0)),S96)</f>
        <v>1.234845549</v>
      </c>
      <c r="T97" s="33">
        <f t="shared" si="3"/>
        <v>0.5285939698</v>
      </c>
      <c r="U97" s="5"/>
      <c r="V97" s="18">
        <f t="shared" si="31"/>
        <v>8</v>
      </c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18">
        <f t="shared" si="28"/>
        <v>87</v>
      </c>
      <c r="H98" s="5" t="s">
        <v>278</v>
      </c>
      <c r="I98" s="32">
        <f>IF('Model 1'!$B$330="C",$B$5*(1+'Model 1'!$B$329)^(V98-1),IF('Model 1'!$B$330="S",$B$5*(1+'Model 1'!$B$329*(V98-1)),$B$5))</f>
        <v>368.9621596</v>
      </c>
      <c r="J98" s="33">
        <f t="shared" ref="J98:M98" si="192">J97</f>
        <v>0.5234722574</v>
      </c>
      <c r="K98" s="33">
        <f t="shared" si="192"/>
        <v>0.9691677626</v>
      </c>
      <c r="L98" s="33">
        <f t="shared" si="192"/>
        <v>0.9862433547</v>
      </c>
      <c r="M98" s="33">
        <f t="shared" si="192"/>
        <v>1.83511693</v>
      </c>
      <c r="N98" s="33">
        <f t="array" ref="N98">INDEX('Model 1'!EMBLEMFac9Fac18,MATCH(I98,'Model 1'!$A$45:$A$74,1),MATCH($D$5,'Model 1'!$C$44:$G$44,0))</f>
        <v>0.573457823</v>
      </c>
      <c r="O98" s="33">
        <f t="array" ref="O98">INDEX('Model 1'!EMBLEMFac21Fac18,MATCH(I98,'Model 1'!$A$80:$A$109,1),MATCH($D$4,'Model 1'!$C$79:$F$79,0))</f>
        <v>0.8512053781</v>
      </c>
      <c r="P98" s="33">
        <f t="shared" ref="P98:R98" si="193">P97</f>
        <v>0.9696737797</v>
      </c>
      <c r="Q98" s="33">
        <f t="shared" si="193"/>
        <v>0.9803476433</v>
      </c>
      <c r="R98" s="33">
        <f t="shared" si="193"/>
        <v>1.004679405</v>
      </c>
      <c r="S98" s="33">
        <f t="array" ref="S98">IFERROR(INDEX('Model 1'!EMBLEMFac21Fac26,MATCH(H98,'Model 1'!$H$203:$H$324,0),MATCH($D$4,'Model 1'!$C$202:$F$202,0)),S97)</f>
        <v>1.234845549</v>
      </c>
      <c r="T98" s="33">
        <f t="shared" si="3"/>
        <v>0.5285939698</v>
      </c>
      <c r="U98" s="5"/>
      <c r="V98" s="18">
        <f t="shared" si="31"/>
        <v>8</v>
      </c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18">
        <f t="shared" si="28"/>
        <v>87</v>
      </c>
      <c r="H99" s="5" t="s">
        <v>280</v>
      </c>
      <c r="I99" s="32">
        <f>IF('Model 1'!$B$330="C",$B$5*(1+'Model 1'!$B$329)^(V99-1),IF('Model 1'!$B$330="S",$B$5*(1+'Model 1'!$B$329*(V99-1)),$B$5))</f>
        <v>368.9621596</v>
      </c>
      <c r="J99" s="33">
        <f t="shared" ref="J99:M99" si="194">J98</f>
        <v>0.5234722574</v>
      </c>
      <c r="K99" s="33">
        <f t="shared" si="194"/>
        <v>0.9691677626</v>
      </c>
      <c r="L99" s="33">
        <f t="shared" si="194"/>
        <v>0.9862433547</v>
      </c>
      <c r="M99" s="33">
        <f t="shared" si="194"/>
        <v>1.83511693</v>
      </c>
      <c r="N99" s="33">
        <f t="array" ref="N99">INDEX('Model 1'!EMBLEMFac9Fac18,MATCH(I99,'Model 1'!$A$45:$A$74,1),MATCH($D$5,'Model 1'!$C$44:$G$44,0))</f>
        <v>0.573457823</v>
      </c>
      <c r="O99" s="33">
        <f t="array" ref="O99">INDEX('Model 1'!EMBLEMFac21Fac18,MATCH(I99,'Model 1'!$A$80:$A$109,1),MATCH($D$4,'Model 1'!$C$79:$F$79,0))</f>
        <v>0.8512053781</v>
      </c>
      <c r="P99" s="33">
        <f t="shared" ref="P99:R99" si="195">P98</f>
        <v>0.9696737797</v>
      </c>
      <c r="Q99" s="33">
        <f t="shared" si="195"/>
        <v>0.9803476433</v>
      </c>
      <c r="R99" s="33">
        <f t="shared" si="195"/>
        <v>1.004679405</v>
      </c>
      <c r="S99" s="33">
        <f t="array" ref="S99">IFERROR(INDEX('Model 1'!EMBLEMFac21Fac26,MATCH(H99,'Model 1'!$H$203:$H$324,0),MATCH($D$4,'Model 1'!$C$202:$F$202,0)),S98)</f>
        <v>1.234845549</v>
      </c>
      <c r="T99" s="33">
        <f t="shared" si="3"/>
        <v>0.5285939698</v>
      </c>
      <c r="U99" s="5"/>
      <c r="V99" s="18">
        <f t="shared" si="31"/>
        <v>8</v>
      </c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18">
        <f t="shared" si="28"/>
        <v>88</v>
      </c>
      <c r="H100" s="5" t="s">
        <v>282</v>
      </c>
      <c r="I100" s="32">
        <f>IF('Model 1'!$B$330="C",$B$5*(1+'Model 1'!$B$329)^(V100-1),IF('Model 1'!$B$330="S",$B$5*(1+'Model 1'!$B$329*(V100-1)),$B$5))</f>
        <v>380.0310244</v>
      </c>
      <c r="J100" s="33">
        <f t="shared" ref="J100:M100" si="196">J99</f>
        <v>0.5234722574</v>
      </c>
      <c r="K100" s="33">
        <f t="shared" si="196"/>
        <v>0.9691677626</v>
      </c>
      <c r="L100" s="33">
        <f t="shared" si="196"/>
        <v>0.9862433547</v>
      </c>
      <c r="M100" s="33">
        <f t="shared" si="196"/>
        <v>1.83511693</v>
      </c>
      <c r="N100" s="33">
        <f t="array" ref="N100">INDEX('Model 1'!EMBLEMFac9Fac18,MATCH(I100,'Model 1'!$A$45:$A$74,1),MATCH($D$5,'Model 1'!$C$44:$G$44,0))</f>
        <v>0.573457823</v>
      </c>
      <c r="O100" s="33">
        <f t="array" ref="O100">INDEX('Model 1'!EMBLEMFac21Fac18,MATCH(I100,'Model 1'!$A$80:$A$109,1),MATCH($D$4,'Model 1'!$C$79:$F$79,0))</f>
        <v>0.8512053781</v>
      </c>
      <c r="P100" s="33">
        <f t="shared" ref="P100:R100" si="197">P99</f>
        <v>0.9696737797</v>
      </c>
      <c r="Q100" s="33">
        <f t="shared" si="197"/>
        <v>0.9803476433</v>
      </c>
      <c r="R100" s="33">
        <f t="shared" si="197"/>
        <v>1.004679405</v>
      </c>
      <c r="S100" s="33">
        <f t="array" ref="S100">IFERROR(INDEX('Model 1'!EMBLEMFac21Fac26,MATCH(H100,'Model 1'!$H$203:$H$324,0),MATCH($D$4,'Model 1'!$C$202:$F$202,0)),S99)</f>
        <v>1.234845549</v>
      </c>
      <c r="T100" s="33">
        <f t="shared" si="3"/>
        <v>0.5285939698</v>
      </c>
      <c r="U100" s="5"/>
      <c r="V100" s="18">
        <f t="shared" si="31"/>
        <v>9</v>
      </c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18">
        <f t="shared" si="28"/>
        <v>88</v>
      </c>
      <c r="H101" s="5" t="s">
        <v>284</v>
      </c>
      <c r="I101" s="32">
        <f>IF('Model 1'!$B$330="C",$B$5*(1+'Model 1'!$B$329)^(V101-1),IF('Model 1'!$B$330="S",$B$5*(1+'Model 1'!$B$329*(V101-1)),$B$5))</f>
        <v>380.0310244</v>
      </c>
      <c r="J101" s="33">
        <f t="shared" ref="J101:M101" si="198">J100</f>
        <v>0.5234722574</v>
      </c>
      <c r="K101" s="33">
        <f t="shared" si="198"/>
        <v>0.9691677626</v>
      </c>
      <c r="L101" s="33">
        <f t="shared" si="198"/>
        <v>0.9862433547</v>
      </c>
      <c r="M101" s="33">
        <f t="shared" si="198"/>
        <v>1.83511693</v>
      </c>
      <c r="N101" s="33">
        <f t="array" ref="N101">INDEX('Model 1'!EMBLEMFac9Fac18,MATCH(I101,'Model 1'!$A$45:$A$74,1),MATCH($D$5,'Model 1'!$C$44:$G$44,0))</f>
        <v>0.573457823</v>
      </c>
      <c r="O101" s="33">
        <f t="array" ref="O101">INDEX('Model 1'!EMBLEMFac21Fac18,MATCH(I101,'Model 1'!$A$80:$A$109,1),MATCH($D$4,'Model 1'!$C$79:$F$79,0))</f>
        <v>0.8512053781</v>
      </c>
      <c r="P101" s="33">
        <f t="shared" ref="P101:R101" si="199">P100</f>
        <v>0.9696737797</v>
      </c>
      <c r="Q101" s="33">
        <f t="shared" si="199"/>
        <v>0.9803476433</v>
      </c>
      <c r="R101" s="33">
        <f t="shared" si="199"/>
        <v>1.004679405</v>
      </c>
      <c r="S101" s="33">
        <f t="array" ref="S101">IFERROR(INDEX('Model 1'!EMBLEMFac21Fac26,MATCH(H101,'Model 1'!$H$203:$H$324,0),MATCH($D$4,'Model 1'!$C$202:$F$202,0)),S100)</f>
        <v>1.234845549</v>
      </c>
      <c r="T101" s="33">
        <f t="shared" si="3"/>
        <v>0.5285939698</v>
      </c>
      <c r="U101" s="5"/>
      <c r="V101" s="18">
        <f t="shared" si="31"/>
        <v>9</v>
      </c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18">
        <f t="shared" si="28"/>
        <v>88</v>
      </c>
      <c r="H102" s="5" t="s">
        <v>286</v>
      </c>
      <c r="I102" s="32">
        <f>IF('Model 1'!$B$330="C",$B$5*(1+'Model 1'!$B$329)^(V102-1),IF('Model 1'!$B$330="S",$B$5*(1+'Model 1'!$B$329*(V102-1)),$B$5))</f>
        <v>380.0310244</v>
      </c>
      <c r="J102" s="33">
        <f t="shared" ref="J102:M102" si="200">J101</f>
        <v>0.5234722574</v>
      </c>
      <c r="K102" s="33">
        <f t="shared" si="200"/>
        <v>0.9691677626</v>
      </c>
      <c r="L102" s="33">
        <f t="shared" si="200"/>
        <v>0.9862433547</v>
      </c>
      <c r="M102" s="33">
        <f t="shared" si="200"/>
        <v>1.83511693</v>
      </c>
      <c r="N102" s="33">
        <f t="array" ref="N102">INDEX('Model 1'!EMBLEMFac9Fac18,MATCH(I102,'Model 1'!$A$45:$A$74,1),MATCH($D$5,'Model 1'!$C$44:$G$44,0))</f>
        <v>0.573457823</v>
      </c>
      <c r="O102" s="33">
        <f t="array" ref="O102">INDEX('Model 1'!EMBLEMFac21Fac18,MATCH(I102,'Model 1'!$A$80:$A$109,1),MATCH($D$4,'Model 1'!$C$79:$F$79,0))</f>
        <v>0.8512053781</v>
      </c>
      <c r="P102" s="33">
        <f t="shared" ref="P102:R102" si="201">P101</f>
        <v>0.9696737797</v>
      </c>
      <c r="Q102" s="33">
        <f t="shared" si="201"/>
        <v>0.9803476433</v>
      </c>
      <c r="R102" s="33">
        <f t="shared" si="201"/>
        <v>1.004679405</v>
      </c>
      <c r="S102" s="33">
        <f t="array" ref="S102">IFERROR(INDEX('Model 1'!EMBLEMFac21Fac26,MATCH(H102,'Model 1'!$H$203:$H$324,0),MATCH($D$4,'Model 1'!$C$202:$F$202,0)),S101)</f>
        <v>1.234845549</v>
      </c>
      <c r="T102" s="33">
        <f t="shared" si="3"/>
        <v>0.5285939698</v>
      </c>
      <c r="U102" s="5"/>
      <c r="V102" s="18">
        <f t="shared" si="31"/>
        <v>9</v>
      </c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18">
        <f t="shared" si="28"/>
        <v>88</v>
      </c>
      <c r="H103" s="5" t="s">
        <v>288</v>
      </c>
      <c r="I103" s="32">
        <f>IF('Model 1'!$B$330="C",$B$5*(1+'Model 1'!$B$329)^(V103-1),IF('Model 1'!$B$330="S",$B$5*(1+'Model 1'!$B$329*(V103-1)),$B$5))</f>
        <v>380.0310244</v>
      </c>
      <c r="J103" s="33">
        <f t="shared" ref="J103:M103" si="202">J102</f>
        <v>0.5234722574</v>
      </c>
      <c r="K103" s="33">
        <f t="shared" si="202"/>
        <v>0.9691677626</v>
      </c>
      <c r="L103" s="33">
        <f t="shared" si="202"/>
        <v>0.9862433547</v>
      </c>
      <c r="M103" s="33">
        <f t="shared" si="202"/>
        <v>1.83511693</v>
      </c>
      <c r="N103" s="33">
        <f t="array" ref="N103">INDEX('Model 1'!EMBLEMFac9Fac18,MATCH(I103,'Model 1'!$A$45:$A$74,1),MATCH($D$5,'Model 1'!$C$44:$G$44,0))</f>
        <v>0.573457823</v>
      </c>
      <c r="O103" s="33">
        <f t="array" ref="O103">INDEX('Model 1'!EMBLEMFac21Fac18,MATCH(I103,'Model 1'!$A$80:$A$109,1),MATCH($D$4,'Model 1'!$C$79:$F$79,0))</f>
        <v>0.8512053781</v>
      </c>
      <c r="P103" s="33">
        <f t="shared" ref="P103:R103" si="203">P102</f>
        <v>0.9696737797</v>
      </c>
      <c r="Q103" s="33">
        <f t="shared" si="203"/>
        <v>0.9803476433</v>
      </c>
      <c r="R103" s="33">
        <f t="shared" si="203"/>
        <v>1.004679405</v>
      </c>
      <c r="S103" s="33">
        <f t="array" ref="S103">IFERROR(INDEX('Model 1'!EMBLEMFac21Fac26,MATCH(H103,'Model 1'!$H$203:$H$324,0),MATCH($D$4,'Model 1'!$C$202:$F$202,0)),S102)</f>
        <v>1.234845549</v>
      </c>
      <c r="T103" s="33">
        <f t="shared" si="3"/>
        <v>0.5285939698</v>
      </c>
      <c r="U103" s="5"/>
      <c r="V103" s="18">
        <f t="shared" si="31"/>
        <v>9</v>
      </c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18">
        <f t="shared" si="28"/>
        <v>88</v>
      </c>
      <c r="H104" s="5" t="s">
        <v>290</v>
      </c>
      <c r="I104" s="32">
        <f>IF('Model 1'!$B$330="C",$B$5*(1+'Model 1'!$B$329)^(V104-1),IF('Model 1'!$B$330="S",$B$5*(1+'Model 1'!$B$329*(V104-1)),$B$5))</f>
        <v>380.0310244</v>
      </c>
      <c r="J104" s="33">
        <f t="shared" ref="J104:M104" si="204">J103</f>
        <v>0.5234722574</v>
      </c>
      <c r="K104" s="33">
        <f t="shared" si="204"/>
        <v>0.9691677626</v>
      </c>
      <c r="L104" s="33">
        <f t="shared" si="204"/>
        <v>0.9862433547</v>
      </c>
      <c r="M104" s="33">
        <f t="shared" si="204"/>
        <v>1.83511693</v>
      </c>
      <c r="N104" s="33">
        <f t="array" ref="N104">INDEX('Model 1'!EMBLEMFac9Fac18,MATCH(I104,'Model 1'!$A$45:$A$74,1),MATCH($D$5,'Model 1'!$C$44:$G$44,0))</f>
        <v>0.573457823</v>
      </c>
      <c r="O104" s="33">
        <f t="array" ref="O104">INDEX('Model 1'!EMBLEMFac21Fac18,MATCH(I104,'Model 1'!$A$80:$A$109,1),MATCH($D$4,'Model 1'!$C$79:$F$79,0))</f>
        <v>0.8512053781</v>
      </c>
      <c r="P104" s="33">
        <f t="shared" ref="P104:R104" si="205">P103</f>
        <v>0.9696737797</v>
      </c>
      <c r="Q104" s="33">
        <f t="shared" si="205"/>
        <v>0.9803476433</v>
      </c>
      <c r="R104" s="33">
        <f t="shared" si="205"/>
        <v>1.004679405</v>
      </c>
      <c r="S104" s="33">
        <f t="array" ref="S104">IFERROR(INDEX('Model 1'!EMBLEMFac21Fac26,MATCH(H104,'Model 1'!$H$203:$H$324,0),MATCH($D$4,'Model 1'!$C$202:$F$202,0)),S103)</f>
        <v>1.234845549</v>
      </c>
      <c r="T104" s="33">
        <f t="shared" si="3"/>
        <v>0.5285939698</v>
      </c>
      <c r="U104" s="5"/>
      <c r="V104" s="18">
        <f t="shared" si="31"/>
        <v>9</v>
      </c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18">
        <f t="shared" si="28"/>
        <v>88</v>
      </c>
      <c r="H105" s="5" t="s">
        <v>292</v>
      </c>
      <c r="I105" s="32">
        <f>IF('Model 1'!$B$330="C",$B$5*(1+'Model 1'!$B$329)^(V105-1),IF('Model 1'!$B$330="S",$B$5*(1+'Model 1'!$B$329*(V105-1)),$B$5))</f>
        <v>380.0310244</v>
      </c>
      <c r="J105" s="33">
        <f t="shared" ref="J105:M105" si="206">J104</f>
        <v>0.5234722574</v>
      </c>
      <c r="K105" s="33">
        <f t="shared" si="206"/>
        <v>0.9691677626</v>
      </c>
      <c r="L105" s="33">
        <f t="shared" si="206"/>
        <v>0.9862433547</v>
      </c>
      <c r="M105" s="33">
        <f t="shared" si="206"/>
        <v>1.83511693</v>
      </c>
      <c r="N105" s="33">
        <f t="array" ref="N105">INDEX('Model 1'!EMBLEMFac9Fac18,MATCH(I105,'Model 1'!$A$45:$A$74,1),MATCH($D$5,'Model 1'!$C$44:$G$44,0))</f>
        <v>0.573457823</v>
      </c>
      <c r="O105" s="33">
        <f t="array" ref="O105">INDEX('Model 1'!EMBLEMFac21Fac18,MATCH(I105,'Model 1'!$A$80:$A$109,1),MATCH($D$4,'Model 1'!$C$79:$F$79,0))</f>
        <v>0.8512053781</v>
      </c>
      <c r="P105" s="33">
        <f t="shared" ref="P105:R105" si="207">P104</f>
        <v>0.9696737797</v>
      </c>
      <c r="Q105" s="33">
        <f t="shared" si="207"/>
        <v>0.9803476433</v>
      </c>
      <c r="R105" s="33">
        <f t="shared" si="207"/>
        <v>1.004679405</v>
      </c>
      <c r="S105" s="33">
        <f t="array" ref="S105">IFERROR(INDEX('Model 1'!EMBLEMFac21Fac26,MATCH(H105,'Model 1'!$H$203:$H$324,0),MATCH($D$4,'Model 1'!$C$202:$F$202,0)),S104)</f>
        <v>1.234845549</v>
      </c>
      <c r="T105" s="33">
        <f t="shared" si="3"/>
        <v>0.5285939698</v>
      </c>
      <c r="U105" s="5"/>
      <c r="V105" s="18">
        <f t="shared" si="31"/>
        <v>9</v>
      </c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18">
        <f t="shared" si="28"/>
        <v>88</v>
      </c>
      <c r="H106" s="5" t="s">
        <v>294</v>
      </c>
      <c r="I106" s="32">
        <f>IF('Model 1'!$B$330="C",$B$5*(1+'Model 1'!$B$329)^(V106-1),IF('Model 1'!$B$330="S",$B$5*(1+'Model 1'!$B$329*(V106-1)),$B$5))</f>
        <v>380.0310244</v>
      </c>
      <c r="J106" s="33">
        <f t="shared" ref="J106:M106" si="208">J105</f>
        <v>0.5234722574</v>
      </c>
      <c r="K106" s="33">
        <f t="shared" si="208"/>
        <v>0.9691677626</v>
      </c>
      <c r="L106" s="33">
        <f t="shared" si="208"/>
        <v>0.9862433547</v>
      </c>
      <c r="M106" s="33">
        <f t="shared" si="208"/>
        <v>1.83511693</v>
      </c>
      <c r="N106" s="33">
        <f t="array" ref="N106">INDEX('Model 1'!EMBLEMFac9Fac18,MATCH(I106,'Model 1'!$A$45:$A$74,1),MATCH($D$5,'Model 1'!$C$44:$G$44,0))</f>
        <v>0.573457823</v>
      </c>
      <c r="O106" s="33">
        <f t="array" ref="O106">INDEX('Model 1'!EMBLEMFac21Fac18,MATCH(I106,'Model 1'!$A$80:$A$109,1),MATCH($D$4,'Model 1'!$C$79:$F$79,0))</f>
        <v>0.8512053781</v>
      </c>
      <c r="P106" s="33">
        <f t="shared" ref="P106:R106" si="209">P105</f>
        <v>0.9696737797</v>
      </c>
      <c r="Q106" s="33">
        <f t="shared" si="209"/>
        <v>0.9803476433</v>
      </c>
      <c r="R106" s="33">
        <f t="shared" si="209"/>
        <v>1.004679405</v>
      </c>
      <c r="S106" s="33">
        <f t="array" ref="S106">IFERROR(INDEX('Model 1'!EMBLEMFac21Fac26,MATCH(H106,'Model 1'!$H$203:$H$324,0),MATCH($D$4,'Model 1'!$C$202:$F$202,0)),S105)</f>
        <v>1.234845549</v>
      </c>
      <c r="T106" s="33">
        <f t="shared" si="3"/>
        <v>0.5285939698</v>
      </c>
      <c r="U106" s="5"/>
      <c r="V106" s="18">
        <f t="shared" si="31"/>
        <v>9</v>
      </c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18">
        <f t="shared" si="28"/>
        <v>88</v>
      </c>
      <c r="H107" s="5" t="s">
        <v>296</v>
      </c>
      <c r="I107" s="32">
        <f>IF('Model 1'!$B$330="C",$B$5*(1+'Model 1'!$B$329)^(V107-1),IF('Model 1'!$B$330="S",$B$5*(1+'Model 1'!$B$329*(V107-1)),$B$5))</f>
        <v>380.0310244</v>
      </c>
      <c r="J107" s="33">
        <f t="shared" ref="J107:M107" si="210">J106</f>
        <v>0.5234722574</v>
      </c>
      <c r="K107" s="33">
        <f t="shared" si="210"/>
        <v>0.9691677626</v>
      </c>
      <c r="L107" s="33">
        <f t="shared" si="210"/>
        <v>0.9862433547</v>
      </c>
      <c r="M107" s="33">
        <f t="shared" si="210"/>
        <v>1.83511693</v>
      </c>
      <c r="N107" s="33">
        <f t="array" ref="N107">INDEX('Model 1'!EMBLEMFac9Fac18,MATCH(I107,'Model 1'!$A$45:$A$74,1),MATCH($D$5,'Model 1'!$C$44:$G$44,0))</f>
        <v>0.573457823</v>
      </c>
      <c r="O107" s="33">
        <f t="array" ref="O107">INDEX('Model 1'!EMBLEMFac21Fac18,MATCH(I107,'Model 1'!$A$80:$A$109,1),MATCH($D$4,'Model 1'!$C$79:$F$79,0))</f>
        <v>0.8512053781</v>
      </c>
      <c r="P107" s="33">
        <f t="shared" ref="P107:R107" si="211">P106</f>
        <v>0.9696737797</v>
      </c>
      <c r="Q107" s="33">
        <f t="shared" si="211"/>
        <v>0.9803476433</v>
      </c>
      <c r="R107" s="33">
        <f t="shared" si="211"/>
        <v>1.004679405</v>
      </c>
      <c r="S107" s="33">
        <f t="array" ref="S107">IFERROR(INDEX('Model 1'!EMBLEMFac21Fac26,MATCH(H107,'Model 1'!$H$203:$H$324,0),MATCH($D$4,'Model 1'!$C$202:$F$202,0)),S106)</f>
        <v>1.234845549</v>
      </c>
      <c r="T107" s="33">
        <f t="shared" si="3"/>
        <v>0.5285939698</v>
      </c>
      <c r="U107" s="5"/>
      <c r="V107" s="18">
        <f t="shared" si="31"/>
        <v>9</v>
      </c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18">
        <f t="shared" si="28"/>
        <v>88</v>
      </c>
      <c r="H108" s="5" t="s">
        <v>298</v>
      </c>
      <c r="I108" s="32">
        <f>IF('Model 1'!$B$330="C",$B$5*(1+'Model 1'!$B$329)^(V108-1),IF('Model 1'!$B$330="S",$B$5*(1+'Model 1'!$B$329*(V108-1)),$B$5))</f>
        <v>380.0310244</v>
      </c>
      <c r="J108" s="33">
        <f t="shared" ref="J108:M108" si="212">J107</f>
        <v>0.5234722574</v>
      </c>
      <c r="K108" s="33">
        <f t="shared" si="212"/>
        <v>0.9691677626</v>
      </c>
      <c r="L108" s="33">
        <f t="shared" si="212"/>
        <v>0.9862433547</v>
      </c>
      <c r="M108" s="33">
        <f t="shared" si="212"/>
        <v>1.83511693</v>
      </c>
      <c r="N108" s="33">
        <f t="array" ref="N108">INDEX('Model 1'!EMBLEMFac9Fac18,MATCH(I108,'Model 1'!$A$45:$A$74,1),MATCH($D$5,'Model 1'!$C$44:$G$44,0))</f>
        <v>0.573457823</v>
      </c>
      <c r="O108" s="33">
        <f t="array" ref="O108">INDEX('Model 1'!EMBLEMFac21Fac18,MATCH(I108,'Model 1'!$A$80:$A$109,1),MATCH($D$4,'Model 1'!$C$79:$F$79,0))</f>
        <v>0.8512053781</v>
      </c>
      <c r="P108" s="33">
        <f t="shared" ref="P108:R108" si="213">P107</f>
        <v>0.9696737797</v>
      </c>
      <c r="Q108" s="33">
        <f t="shared" si="213"/>
        <v>0.9803476433</v>
      </c>
      <c r="R108" s="33">
        <f t="shared" si="213"/>
        <v>1.004679405</v>
      </c>
      <c r="S108" s="33">
        <f t="array" ref="S108">IFERROR(INDEX('Model 1'!EMBLEMFac21Fac26,MATCH(H108,'Model 1'!$H$203:$H$324,0),MATCH($D$4,'Model 1'!$C$202:$F$202,0)),S107)</f>
        <v>1.234845549</v>
      </c>
      <c r="T108" s="33">
        <f t="shared" si="3"/>
        <v>0.5285939698</v>
      </c>
      <c r="U108" s="5"/>
      <c r="V108" s="18">
        <f t="shared" si="31"/>
        <v>9</v>
      </c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18">
        <f t="shared" si="28"/>
        <v>88</v>
      </c>
      <c r="H109" s="5" t="s">
        <v>300</v>
      </c>
      <c r="I109" s="32">
        <f>IF('Model 1'!$B$330="C",$B$5*(1+'Model 1'!$B$329)^(V109-1),IF('Model 1'!$B$330="S",$B$5*(1+'Model 1'!$B$329*(V109-1)),$B$5))</f>
        <v>380.0310244</v>
      </c>
      <c r="J109" s="33">
        <f t="shared" ref="J109:M109" si="214">J108</f>
        <v>0.5234722574</v>
      </c>
      <c r="K109" s="33">
        <f t="shared" si="214"/>
        <v>0.9691677626</v>
      </c>
      <c r="L109" s="33">
        <f t="shared" si="214"/>
        <v>0.9862433547</v>
      </c>
      <c r="M109" s="33">
        <f t="shared" si="214"/>
        <v>1.83511693</v>
      </c>
      <c r="N109" s="33">
        <f t="array" ref="N109">INDEX('Model 1'!EMBLEMFac9Fac18,MATCH(I109,'Model 1'!$A$45:$A$74,1),MATCH($D$5,'Model 1'!$C$44:$G$44,0))</f>
        <v>0.573457823</v>
      </c>
      <c r="O109" s="33">
        <f t="array" ref="O109">INDEX('Model 1'!EMBLEMFac21Fac18,MATCH(I109,'Model 1'!$A$80:$A$109,1),MATCH($D$4,'Model 1'!$C$79:$F$79,0))</f>
        <v>0.8512053781</v>
      </c>
      <c r="P109" s="33">
        <f t="shared" ref="P109:R109" si="215">P108</f>
        <v>0.9696737797</v>
      </c>
      <c r="Q109" s="33">
        <f t="shared" si="215"/>
        <v>0.9803476433</v>
      </c>
      <c r="R109" s="33">
        <f t="shared" si="215"/>
        <v>1.004679405</v>
      </c>
      <c r="S109" s="33">
        <f t="array" ref="S109">IFERROR(INDEX('Model 1'!EMBLEMFac21Fac26,MATCH(H109,'Model 1'!$H$203:$H$324,0),MATCH($D$4,'Model 1'!$C$202:$F$202,0)),S108)</f>
        <v>1.234845549</v>
      </c>
      <c r="T109" s="33">
        <f t="shared" si="3"/>
        <v>0.5285939698</v>
      </c>
      <c r="U109" s="5"/>
      <c r="V109" s="18">
        <f t="shared" si="31"/>
        <v>9</v>
      </c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18">
        <f t="shared" si="28"/>
        <v>88</v>
      </c>
      <c r="H110" s="5" t="s">
        <v>302</v>
      </c>
      <c r="I110" s="32">
        <f>IF('Model 1'!$B$330="C",$B$5*(1+'Model 1'!$B$329)^(V110-1),IF('Model 1'!$B$330="S",$B$5*(1+'Model 1'!$B$329*(V110-1)),$B$5))</f>
        <v>380.0310244</v>
      </c>
      <c r="J110" s="33">
        <f t="shared" ref="J110:M110" si="216">J109</f>
        <v>0.5234722574</v>
      </c>
      <c r="K110" s="33">
        <f t="shared" si="216"/>
        <v>0.9691677626</v>
      </c>
      <c r="L110" s="33">
        <f t="shared" si="216"/>
        <v>0.9862433547</v>
      </c>
      <c r="M110" s="33">
        <f t="shared" si="216"/>
        <v>1.83511693</v>
      </c>
      <c r="N110" s="33">
        <f t="array" ref="N110">INDEX('Model 1'!EMBLEMFac9Fac18,MATCH(I110,'Model 1'!$A$45:$A$74,1),MATCH($D$5,'Model 1'!$C$44:$G$44,0))</f>
        <v>0.573457823</v>
      </c>
      <c r="O110" s="33">
        <f t="array" ref="O110">INDEX('Model 1'!EMBLEMFac21Fac18,MATCH(I110,'Model 1'!$A$80:$A$109,1),MATCH($D$4,'Model 1'!$C$79:$F$79,0))</f>
        <v>0.8512053781</v>
      </c>
      <c r="P110" s="33">
        <f t="shared" ref="P110:R110" si="217">P109</f>
        <v>0.9696737797</v>
      </c>
      <c r="Q110" s="33">
        <f t="shared" si="217"/>
        <v>0.9803476433</v>
      </c>
      <c r="R110" s="33">
        <f t="shared" si="217"/>
        <v>1.004679405</v>
      </c>
      <c r="S110" s="33">
        <f t="array" ref="S110">IFERROR(INDEX('Model 1'!EMBLEMFac21Fac26,MATCH(H110,'Model 1'!$H$203:$H$324,0),MATCH($D$4,'Model 1'!$C$202:$F$202,0)),S109)</f>
        <v>1.234845549</v>
      </c>
      <c r="T110" s="33">
        <f t="shared" si="3"/>
        <v>0.5285939698</v>
      </c>
      <c r="U110" s="5"/>
      <c r="V110" s="18">
        <f t="shared" si="31"/>
        <v>9</v>
      </c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18">
        <f t="shared" si="28"/>
        <v>88</v>
      </c>
      <c r="H111" s="5" t="s">
        <v>304</v>
      </c>
      <c r="I111" s="32">
        <f>IF('Model 1'!$B$330="C",$B$5*(1+'Model 1'!$B$329)^(V111-1),IF('Model 1'!$B$330="S",$B$5*(1+'Model 1'!$B$329*(V111-1)),$B$5))</f>
        <v>380.0310244</v>
      </c>
      <c r="J111" s="33">
        <f t="shared" ref="J111:M111" si="218">J110</f>
        <v>0.5234722574</v>
      </c>
      <c r="K111" s="33">
        <f t="shared" si="218"/>
        <v>0.9691677626</v>
      </c>
      <c r="L111" s="33">
        <f t="shared" si="218"/>
        <v>0.9862433547</v>
      </c>
      <c r="M111" s="33">
        <f t="shared" si="218"/>
        <v>1.83511693</v>
      </c>
      <c r="N111" s="33">
        <f t="array" ref="N111">INDEX('Model 1'!EMBLEMFac9Fac18,MATCH(I111,'Model 1'!$A$45:$A$74,1),MATCH($D$5,'Model 1'!$C$44:$G$44,0))</f>
        <v>0.573457823</v>
      </c>
      <c r="O111" s="33">
        <f t="array" ref="O111">INDEX('Model 1'!EMBLEMFac21Fac18,MATCH(I111,'Model 1'!$A$80:$A$109,1),MATCH($D$4,'Model 1'!$C$79:$F$79,0))</f>
        <v>0.8512053781</v>
      </c>
      <c r="P111" s="33">
        <f t="shared" ref="P111:R111" si="219">P110</f>
        <v>0.9696737797</v>
      </c>
      <c r="Q111" s="33">
        <f t="shared" si="219"/>
        <v>0.9803476433</v>
      </c>
      <c r="R111" s="33">
        <f t="shared" si="219"/>
        <v>1.004679405</v>
      </c>
      <c r="S111" s="33">
        <f t="array" ref="S111">IFERROR(INDEX('Model 1'!EMBLEMFac21Fac26,MATCH(H111,'Model 1'!$H$203:$H$324,0),MATCH($D$4,'Model 1'!$C$202:$F$202,0)),S110)</f>
        <v>1.234845549</v>
      </c>
      <c r="T111" s="33">
        <f t="shared" si="3"/>
        <v>0.5285939698</v>
      </c>
      <c r="U111" s="5"/>
      <c r="V111" s="18">
        <f t="shared" si="31"/>
        <v>9</v>
      </c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18">
        <f t="shared" si="28"/>
        <v>89</v>
      </c>
      <c r="H112" s="5" t="s">
        <v>306</v>
      </c>
      <c r="I112" s="32">
        <f>IF('Model 1'!$B$330="C",$B$5*(1+'Model 1'!$B$329)^(V112-1),IF('Model 1'!$B$330="S",$B$5*(1+'Model 1'!$B$329*(V112-1)),$B$5))</f>
        <v>391.4319551</v>
      </c>
      <c r="J112" s="33">
        <f t="shared" ref="J112:M112" si="220">J111</f>
        <v>0.5234722574</v>
      </c>
      <c r="K112" s="33">
        <f t="shared" si="220"/>
        <v>0.9691677626</v>
      </c>
      <c r="L112" s="33">
        <f t="shared" si="220"/>
        <v>0.9862433547</v>
      </c>
      <c r="M112" s="33">
        <f t="shared" si="220"/>
        <v>1.83511693</v>
      </c>
      <c r="N112" s="33">
        <f t="array" ref="N112">INDEX('Model 1'!EMBLEMFac9Fac18,MATCH(I112,'Model 1'!$A$45:$A$74,1),MATCH($D$5,'Model 1'!$C$44:$G$44,0))</f>
        <v>0.573457823</v>
      </c>
      <c r="O112" s="33">
        <f t="array" ref="O112">INDEX('Model 1'!EMBLEMFac21Fac18,MATCH(I112,'Model 1'!$A$80:$A$109,1),MATCH($D$4,'Model 1'!$C$79:$F$79,0))</f>
        <v>0.8512053781</v>
      </c>
      <c r="P112" s="33">
        <f t="shared" ref="P112:R112" si="221">P111</f>
        <v>0.9696737797</v>
      </c>
      <c r="Q112" s="33">
        <f t="shared" si="221"/>
        <v>0.9803476433</v>
      </c>
      <c r="R112" s="33">
        <f t="shared" si="221"/>
        <v>1.004679405</v>
      </c>
      <c r="S112" s="33">
        <f t="array" ref="S112">IFERROR(INDEX('Model 1'!EMBLEMFac21Fac26,MATCH(H112,'Model 1'!$H$203:$H$324,0),MATCH($D$4,'Model 1'!$C$202:$F$202,0)),S111)</f>
        <v>1.234845549</v>
      </c>
      <c r="T112" s="33">
        <f t="shared" si="3"/>
        <v>0.5285939698</v>
      </c>
      <c r="U112" s="5"/>
      <c r="V112" s="18">
        <f t="shared" si="31"/>
        <v>10</v>
      </c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18">
        <f t="shared" si="28"/>
        <v>89</v>
      </c>
      <c r="H113" s="5" t="s">
        <v>308</v>
      </c>
      <c r="I113" s="32">
        <f>IF('Model 1'!$B$330="C",$B$5*(1+'Model 1'!$B$329)^(V113-1),IF('Model 1'!$B$330="S",$B$5*(1+'Model 1'!$B$329*(V113-1)),$B$5))</f>
        <v>391.4319551</v>
      </c>
      <c r="J113" s="33">
        <f t="shared" ref="J113:M113" si="222">J112</f>
        <v>0.5234722574</v>
      </c>
      <c r="K113" s="33">
        <f t="shared" si="222"/>
        <v>0.9691677626</v>
      </c>
      <c r="L113" s="33">
        <f t="shared" si="222"/>
        <v>0.9862433547</v>
      </c>
      <c r="M113" s="33">
        <f t="shared" si="222"/>
        <v>1.83511693</v>
      </c>
      <c r="N113" s="33">
        <f t="array" ref="N113">INDEX('Model 1'!EMBLEMFac9Fac18,MATCH(I113,'Model 1'!$A$45:$A$74,1),MATCH($D$5,'Model 1'!$C$44:$G$44,0))</f>
        <v>0.573457823</v>
      </c>
      <c r="O113" s="33">
        <f t="array" ref="O113">INDEX('Model 1'!EMBLEMFac21Fac18,MATCH(I113,'Model 1'!$A$80:$A$109,1),MATCH($D$4,'Model 1'!$C$79:$F$79,0))</f>
        <v>0.8512053781</v>
      </c>
      <c r="P113" s="33">
        <f t="shared" ref="P113:R113" si="223">P112</f>
        <v>0.9696737797</v>
      </c>
      <c r="Q113" s="33">
        <f t="shared" si="223"/>
        <v>0.9803476433</v>
      </c>
      <c r="R113" s="33">
        <f t="shared" si="223"/>
        <v>1.004679405</v>
      </c>
      <c r="S113" s="33">
        <f t="array" ref="S113">IFERROR(INDEX('Model 1'!EMBLEMFac21Fac26,MATCH(H113,'Model 1'!$H$203:$H$324,0),MATCH($D$4,'Model 1'!$C$202:$F$202,0)),S112)</f>
        <v>1.234845549</v>
      </c>
      <c r="T113" s="33">
        <f t="shared" si="3"/>
        <v>0.5285939698</v>
      </c>
      <c r="U113" s="5"/>
      <c r="V113" s="18">
        <f t="shared" si="31"/>
        <v>10</v>
      </c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18">
        <f t="shared" si="28"/>
        <v>89</v>
      </c>
      <c r="H114" s="5" t="s">
        <v>310</v>
      </c>
      <c r="I114" s="32">
        <f>IF('Model 1'!$B$330="C",$B$5*(1+'Model 1'!$B$329)^(V114-1),IF('Model 1'!$B$330="S",$B$5*(1+'Model 1'!$B$329*(V114-1)),$B$5))</f>
        <v>391.4319551</v>
      </c>
      <c r="J114" s="33">
        <f t="shared" ref="J114:M114" si="224">J113</f>
        <v>0.5234722574</v>
      </c>
      <c r="K114" s="33">
        <f t="shared" si="224"/>
        <v>0.9691677626</v>
      </c>
      <c r="L114" s="33">
        <f t="shared" si="224"/>
        <v>0.9862433547</v>
      </c>
      <c r="M114" s="33">
        <f t="shared" si="224"/>
        <v>1.83511693</v>
      </c>
      <c r="N114" s="33">
        <f t="array" ref="N114">INDEX('Model 1'!EMBLEMFac9Fac18,MATCH(I114,'Model 1'!$A$45:$A$74,1),MATCH($D$5,'Model 1'!$C$44:$G$44,0))</f>
        <v>0.573457823</v>
      </c>
      <c r="O114" s="33">
        <f t="array" ref="O114">INDEX('Model 1'!EMBLEMFac21Fac18,MATCH(I114,'Model 1'!$A$80:$A$109,1),MATCH($D$4,'Model 1'!$C$79:$F$79,0))</f>
        <v>0.8512053781</v>
      </c>
      <c r="P114" s="33">
        <f t="shared" ref="P114:R114" si="225">P113</f>
        <v>0.9696737797</v>
      </c>
      <c r="Q114" s="33">
        <f t="shared" si="225"/>
        <v>0.9803476433</v>
      </c>
      <c r="R114" s="33">
        <f t="shared" si="225"/>
        <v>1.004679405</v>
      </c>
      <c r="S114" s="33">
        <f t="array" ref="S114">IFERROR(INDEX('Model 1'!EMBLEMFac21Fac26,MATCH(H114,'Model 1'!$H$203:$H$324,0),MATCH($D$4,'Model 1'!$C$202:$F$202,0)),S113)</f>
        <v>1.234845549</v>
      </c>
      <c r="T114" s="33">
        <f t="shared" si="3"/>
        <v>0.5285939698</v>
      </c>
      <c r="U114" s="5"/>
      <c r="V114" s="18">
        <f t="shared" si="31"/>
        <v>10</v>
      </c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18">
        <f t="shared" si="28"/>
        <v>89</v>
      </c>
      <c r="H115" s="5" t="s">
        <v>312</v>
      </c>
      <c r="I115" s="32">
        <f>IF('Model 1'!$B$330="C",$B$5*(1+'Model 1'!$B$329)^(V115-1),IF('Model 1'!$B$330="S",$B$5*(1+'Model 1'!$B$329*(V115-1)),$B$5))</f>
        <v>391.4319551</v>
      </c>
      <c r="J115" s="33">
        <f t="shared" ref="J115:M115" si="226">J114</f>
        <v>0.5234722574</v>
      </c>
      <c r="K115" s="33">
        <f t="shared" si="226"/>
        <v>0.9691677626</v>
      </c>
      <c r="L115" s="33">
        <f t="shared" si="226"/>
        <v>0.9862433547</v>
      </c>
      <c r="M115" s="33">
        <f t="shared" si="226"/>
        <v>1.83511693</v>
      </c>
      <c r="N115" s="33">
        <f t="array" ref="N115">INDEX('Model 1'!EMBLEMFac9Fac18,MATCH(I115,'Model 1'!$A$45:$A$74,1),MATCH($D$5,'Model 1'!$C$44:$G$44,0))</f>
        <v>0.573457823</v>
      </c>
      <c r="O115" s="33">
        <f t="array" ref="O115">INDEX('Model 1'!EMBLEMFac21Fac18,MATCH(I115,'Model 1'!$A$80:$A$109,1),MATCH($D$4,'Model 1'!$C$79:$F$79,0))</f>
        <v>0.8512053781</v>
      </c>
      <c r="P115" s="33">
        <f t="shared" ref="P115:R115" si="227">P114</f>
        <v>0.9696737797</v>
      </c>
      <c r="Q115" s="33">
        <f t="shared" si="227"/>
        <v>0.9803476433</v>
      </c>
      <c r="R115" s="33">
        <f t="shared" si="227"/>
        <v>1.004679405</v>
      </c>
      <c r="S115" s="33">
        <f t="array" ref="S115">IFERROR(INDEX('Model 1'!EMBLEMFac21Fac26,MATCH(H115,'Model 1'!$H$203:$H$324,0),MATCH($D$4,'Model 1'!$C$202:$F$202,0)),S114)</f>
        <v>1.234845549</v>
      </c>
      <c r="T115" s="33">
        <f t="shared" si="3"/>
        <v>0.5285939698</v>
      </c>
      <c r="U115" s="5"/>
      <c r="V115" s="18">
        <f t="shared" si="31"/>
        <v>10</v>
      </c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18">
        <f t="shared" si="28"/>
        <v>89</v>
      </c>
      <c r="H116" s="5" t="s">
        <v>314</v>
      </c>
      <c r="I116" s="32">
        <f>IF('Model 1'!$B$330="C",$B$5*(1+'Model 1'!$B$329)^(V116-1),IF('Model 1'!$B$330="S",$B$5*(1+'Model 1'!$B$329*(V116-1)),$B$5))</f>
        <v>391.4319551</v>
      </c>
      <c r="J116" s="33">
        <f t="shared" ref="J116:M116" si="228">J115</f>
        <v>0.5234722574</v>
      </c>
      <c r="K116" s="33">
        <f t="shared" si="228"/>
        <v>0.9691677626</v>
      </c>
      <c r="L116" s="33">
        <f t="shared" si="228"/>
        <v>0.9862433547</v>
      </c>
      <c r="M116" s="33">
        <f t="shared" si="228"/>
        <v>1.83511693</v>
      </c>
      <c r="N116" s="33">
        <f t="array" ref="N116">INDEX('Model 1'!EMBLEMFac9Fac18,MATCH(I116,'Model 1'!$A$45:$A$74,1),MATCH($D$5,'Model 1'!$C$44:$G$44,0))</f>
        <v>0.573457823</v>
      </c>
      <c r="O116" s="33">
        <f t="array" ref="O116">INDEX('Model 1'!EMBLEMFac21Fac18,MATCH(I116,'Model 1'!$A$80:$A$109,1),MATCH($D$4,'Model 1'!$C$79:$F$79,0))</f>
        <v>0.8512053781</v>
      </c>
      <c r="P116" s="33">
        <f t="shared" ref="P116:R116" si="229">P115</f>
        <v>0.9696737797</v>
      </c>
      <c r="Q116" s="33">
        <f t="shared" si="229"/>
        <v>0.9803476433</v>
      </c>
      <c r="R116" s="33">
        <f t="shared" si="229"/>
        <v>1.004679405</v>
      </c>
      <c r="S116" s="33">
        <f t="array" ref="S116">IFERROR(INDEX('Model 1'!EMBLEMFac21Fac26,MATCH(H116,'Model 1'!$H$203:$H$324,0),MATCH($D$4,'Model 1'!$C$202:$F$202,0)),S115)</f>
        <v>1.234845549</v>
      </c>
      <c r="T116" s="33">
        <f t="shared" si="3"/>
        <v>0.5285939698</v>
      </c>
      <c r="U116" s="5"/>
      <c r="V116" s="18">
        <f t="shared" si="31"/>
        <v>10</v>
      </c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18">
        <f t="shared" si="28"/>
        <v>89</v>
      </c>
      <c r="H117" s="5" t="s">
        <v>316</v>
      </c>
      <c r="I117" s="32">
        <f>IF('Model 1'!$B$330="C",$B$5*(1+'Model 1'!$B$329)^(V117-1),IF('Model 1'!$B$330="S",$B$5*(1+'Model 1'!$B$329*(V117-1)),$B$5))</f>
        <v>391.4319551</v>
      </c>
      <c r="J117" s="33">
        <f t="shared" ref="J117:M117" si="230">J116</f>
        <v>0.5234722574</v>
      </c>
      <c r="K117" s="33">
        <f t="shared" si="230"/>
        <v>0.9691677626</v>
      </c>
      <c r="L117" s="33">
        <f t="shared" si="230"/>
        <v>0.9862433547</v>
      </c>
      <c r="M117" s="33">
        <f t="shared" si="230"/>
        <v>1.83511693</v>
      </c>
      <c r="N117" s="33">
        <f t="array" ref="N117">INDEX('Model 1'!EMBLEMFac9Fac18,MATCH(I117,'Model 1'!$A$45:$A$74,1),MATCH($D$5,'Model 1'!$C$44:$G$44,0))</f>
        <v>0.573457823</v>
      </c>
      <c r="O117" s="33">
        <f t="array" ref="O117">INDEX('Model 1'!EMBLEMFac21Fac18,MATCH(I117,'Model 1'!$A$80:$A$109,1),MATCH($D$4,'Model 1'!$C$79:$F$79,0))</f>
        <v>0.8512053781</v>
      </c>
      <c r="P117" s="33">
        <f t="shared" ref="P117:R117" si="231">P116</f>
        <v>0.9696737797</v>
      </c>
      <c r="Q117" s="33">
        <f t="shared" si="231"/>
        <v>0.9803476433</v>
      </c>
      <c r="R117" s="33">
        <f t="shared" si="231"/>
        <v>1.004679405</v>
      </c>
      <c r="S117" s="33">
        <f t="array" ref="S117">IFERROR(INDEX('Model 1'!EMBLEMFac21Fac26,MATCH(H117,'Model 1'!$H$203:$H$324,0),MATCH($D$4,'Model 1'!$C$202:$F$202,0)),S116)</f>
        <v>1.234845549</v>
      </c>
      <c r="T117" s="33">
        <f t="shared" si="3"/>
        <v>0.5285939698</v>
      </c>
      <c r="U117" s="5"/>
      <c r="V117" s="18">
        <f t="shared" si="31"/>
        <v>10</v>
      </c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18">
        <f t="shared" si="28"/>
        <v>89</v>
      </c>
      <c r="H118" s="5" t="s">
        <v>318</v>
      </c>
      <c r="I118" s="32">
        <f>IF('Model 1'!$B$330="C",$B$5*(1+'Model 1'!$B$329)^(V118-1),IF('Model 1'!$B$330="S",$B$5*(1+'Model 1'!$B$329*(V118-1)),$B$5))</f>
        <v>391.4319551</v>
      </c>
      <c r="J118" s="33">
        <f t="shared" ref="J118:M118" si="232">J117</f>
        <v>0.5234722574</v>
      </c>
      <c r="K118" s="33">
        <f t="shared" si="232"/>
        <v>0.9691677626</v>
      </c>
      <c r="L118" s="33">
        <f t="shared" si="232"/>
        <v>0.9862433547</v>
      </c>
      <c r="M118" s="33">
        <f t="shared" si="232"/>
        <v>1.83511693</v>
      </c>
      <c r="N118" s="33">
        <f t="array" ref="N118">INDEX('Model 1'!EMBLEMFac9Fac18,MATCH(I118,'Model 1'!$A$45:$A$74,1),MATCH($D$5,'Model 1'!$C$44:$G$44,0))</f>
        <v>0.573457823</v>
      </c>
      <c r="O118" s="33">
        <f t="array" ref="O118">INDEX('Model 1'!EMBLEMFac21Fac18,MATCH(I118,'Model 1'!$A$80:$A$109,1),MATCH($D$4,'Model 1'!$C$79:$F$79,0))</f>
        <v>0.8512053781</v>
      </c>
      <c r="P118" s="33">
        <f t="shared" ref="P118:R118" si="233">P117</f>
        <v>0.9696737797</v>
      </c>
      <c r="Q118" s="33">
        <f t="shared" si="233"/>
        <v>0.9803476433</v>
      </c>
      <c r="R118" s="33">
        <f t="shared" si="233"/>
        <v>1.004679405</v>
      </c>
      <c r="S118" s="33">
        <f t="array" ref="S118">IFERROR(INDEX('Model 1'!EMBLEMFac21Fac26,MATCH(H118,'Model 1'!$H$203:$H$324,0),MATCH($D$4,'Model 1'!$C$202:$F$202,0)),S117)</f>
        <v>1.234845549</v>
      </c>
      <c r="T118" s="33">
        <f t="shared" si="3"/>
        <v>0.5285939698</v>
      </c>
      <c r="U118" s="5"/>
      <c r="V118" s="18">
        <f t="shared" si="31"/>
        <v>10</v>
      </c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18">
        <f t="shared" si="28"/>
        <v>89</v>
      </c>
      <c r="H119" s="5" t="s">
        <v>320</v>
      </c>
      <c r="I119" s="32">
        <f>IF('Model 1'!$B$330="C",$B$5*(1+'Model 1'!$B$329)^(V119-1),IF('Model 1'!$B$330="S",$B$5*(1+'Model 1'!$B$329*(V119-1)),$B$5))</f>
        <v>391.4319551</v>
      </c>
      <c r="J119" s="33">
        <f t="shared" ref="J119:M119" si="234">J118</f>
        <v>0.5234722574</v>
      </c>
      <c r="K119" s="33">
        <f t="shared" si="234"/>
        <v>0.9691677626</v>
      </c>
      <c r="L119" s="33">
        <f t="shared" si="234"/>
        <v>0.9862433547</v>
      </c>
      <c r="M119" s="33">
        <f t="shared" si="234"/>
        <v>1.83511693</v>
      </c>
      <c r="N119" s="33">
        <f t="array" ref="N119">INDEX('Model 1'!EMBLEMFac9Fac18,MATCH(I119,'Model 1'!$A$45:$A$74,1),MATCH($D$5,'Model 1'!$C$44:$G$44,0))</f>
        <v>0.573457823</v>
      </c>
      <c r="O119" s="33">
        <f t="array" ref="O119">INDEX('Model 1'!EMBLEMFac21Fac18,MATCH(I119,'Model 1'!$A$80:$A$109,1),MATCH($D$4,'Model 1'!$C$79:$F$79,0))</f>
        <v>0.8512053781</v>
      </c>
      <c r="P119" s="33">
        <f t="shared" ref="P119:R119" si="235">P118</f>
        <v>0.9696737797</v>
      </c>
      <c r="Q119" s="33">
        <f t="shared" si="235"/>
        <v>0.9803476433</v>
      </c>
      <c r="R119" s="33">
        <f t="shared" si="235"/>
        <v>1.004679405</v>
      </c>
      <c r="S119" s="33">
        <f t="array" ref="S119">IFERROR(INDEX('Model 1'!EMBLEMFac21Fac26,MATCH(H119,'Model 1'!$H$203:$H$324,0),MATCH($D$4,'Model 1'!$C$202:$F$202,0)),S118)</f>
        <v>1.234845549</v>
      </c>
      <c r="T119" s="33">
        <f t="shared" si="3"/>
        <v>0.5285939698</v>
      </c>
      <c r="U119" s="5"/>
      <c r="V119" s="18">
        <f t="shared" si="31"/>
        <v>10</v>
      </c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18">
        <f t="shared" si="28"/>
        <v>89</v>
      </c>
      <c r="H120" s="5" t="s">
        <v>322</v>
      </c>
      <c r="I120" s="32">
        <f>IF('Model 1'!$B$330="C",$B$5*(1+'Model 1'!$B$329)^(V120-1),IF('Model 1'!$B$330="S",$B$5*(1+'Model 1'!$B$329*(V120-1)),$B$5))</f>
        <v>391.4319551</v>
      </c>
      <c r="J120" s="33">
        <f t="shared" ref="J120:M120" si="236">J119</f>
        <v>0.5234722574</v>
      </c>
      <c r="K120" s="33">
        <f t="shared" si="236"/>
        <v>0.9691677626</v>
      </c>
      <c r="L120" s="33">
        <f t="shared" si="236"/>
        <v>0.9862433547</v>
      </c>
      <c r="M120" s="33">
        <f t="shared" si="236"/>
        <v>1.83511693</v>
      </c>
      <c r="N120" s="33">
        <f t="array" ref="N120">INDEX('Model 1'!EMBLEMFac9Fac18,MATCH(I120,'Model 1'!$A$45:$A$74,1),MATCH($D$5,'Model 1'!$C$44:$G$44,0))</f>
        <v>0.573457823</v>
      </c>
      <c r="O120" s="33">
        <f t="array" ref="O120">INDEX('Model 1'!EMBLEMFac21Fac18,MATCH(I120,'Model 1'!$A$80:$A$109,1),MATCH($D$4,'Model 1'!$C$79:$F$79,0))</f>
        <v>0.8512053781</v>
      </c>
      <c r="P120" s="33">
        <f t="shared" ref="P120:R120" si="237">P119</f>
        <v>0.9696737797</v>
      </c>
      <c r="Q120" s="33">
        <f t="shared" si="237"/>
        <v>0.9803476433</v>
      </c>
      <c r="R120" s="33">
        <f t="shared" si="237"/>
        <v>1.004679405</v>
      </c>
      <c r="S120" s="33">
        <f t="array" ref="S120">IFERROR(INDEX('Model 1'!EMBLEMFac21Fac26,MATCH(H120,'Model 1'!$H$203:$H$324,0),MATCH($D$4,'Model 1'!$C$202:$F$202,0)),S119)</f>
        <v>1.234845549</v>
      </c>
      <c r="T120" s="33">
        <f t="shared" si="3"/>
        <v>0.5285939698</v>
      </c>
      <c r="U120" s="5"/>
      <c r="V120" s="18">
        <f t="shared" si="31"/>
        <v>10</v>
      </c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18">
        <f t="shared" si="28"/>
        <v>89</v>
      </c>
      <c r="H121" s="5" t="s">
        <v>324</v>
      </c>
      <c r="I121" s="32">
        <f>IF('Model 1'!$B$330="C",$B$5*(1+'Model 1'!$B$329)^(V121-1),IF('Model 1'!$B$330="S",$B$5*(1+'Model 1'!$B$329*(V121-1)),$B$5))</f>
        <v>391.4319551</v>
      </c>
      <c r="J121" s="33">
        <f t="shared" ref="J121:M121" si="238">J120</f>
        <v>0.5234722574</v>
      </c>
      <c r="K121" s="33">
        <f t="shared" si="238"/>
        <v>0.9691677626</v>
      </c>
      <c r="L121" s="33">
        <f t="shared" si="238"/>
        <v>0.9862433547</v>
      </c>
      <c r="M121" s="33">
        <f t="shared" si="238"/>
        <v>1.83511693</v>
      </c>
      <c r="N121" s="33">
        <f t="array" ref="N121">INDEX('Model 1'!EMBLEMFac9Fac18,MATCH(I121,'Model 1'!$A$45:$A$74,1),MATCH($D$5,'Model 1'!$C$44:$G$44,0))</f>
        <v>0.573457823</v>
      </c>
      <c r="O121" s="33">
        <f t="array" ref="O121">INDEX('Model 1'!EMBLEMFac21Fac18,MATCH(I121,'Model 1'!$A$80:$A$109,1),MATCH($D$4,'Model 1'!$C$79:$F$79,0))</f>
        <v>0.8512053781</v>
      </c>
      <c r="P121" s="33">
        <f t="shared" ref="P121:R121" si="239">P120</f>
        <v>0.9696737797</v>
      </c>
      <c r="Q121" s="33">
        <f t="shared" si="239"/>
        <v>0.9803476433</v>
      </c>
      <c r="R121" s="33">
        <f t="shared" si="239"/>
        <v>1.004679405</v>
      </c>
      <c r="S121" s="33">
        <f t="array" ref="S121">IFERROR(INDEX('Model 1'!EMBLEMFac21Fac26,MATCH(H121,'Model 1'!$H$203:$H$324,0),MATCH($D$4,'Model 1'!$C$202:$F$202,0)),S120)</f>
        <v>1.234845549</v>
      </c>
      <c r="T121" s="33">
        <f t="shared" si="3"/>
        <v>0.5285939698</v>
      </c>
      <c r="U121" s="5"/>
      <c r="V121" s="18">
        <f t="shared" si="31"/>
        <v>10</v>
      </c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18">
        <f t="shared" si="28"/>
        <v>89</v>
      </c>
      <c r="H122" s="5" t="s">
        <v>326</v>
      </c>
      <c r="I122" s="32">
        <f>IF('Model 1'!$B$330="C",$B$5*(1+'Model 1'!$B$329)^(V122-1),IF('Model 1'!$B$330="S",$B$5*(1+'Model 1'!$B$329*(V122-1)),$B$5))</f>
        <v>391.4319551</v>
      </c>
      <c r="J122" s="33">
        <f t="shared" ref="J122:M122" si="240">J121</f>
        <v>0.5234722574</v>
      </c>
      <c r="K122" s="33">
        <f t="shared" si="240"/>
        <v>0.9691677626</v>
      </c>
      <c r="L122" s="33">
        <f t="shared" si="240"/>
        <v>0.9862433547</v>
      </c>
      <c r="M122" s="33">
        <f t="shared" si="240"/>
        <v>1.83511693</v>
      </c>
      <c r="N122" s="33">
        <f t="array" ref="N122">INDEX('Model 1'!EMBLEMFac9Fac18,MATCH(I122,'Model 1'!$A$45:$A$74,1),MATCH($D$5,'Model 1'!$C$44:$G$44,0))</f>
        <v>0.573457823</v>
      </c>
      <c r="O122" s="33">
        <f t="array" ref="O122">INDEX('Model 1'!EMBLEMFac21Fac18,MATCH(I122,'Model 1'!$A$80:$A$109,1),MATCH($D$4,'Model 1'!$C$79:$F$79,0))</f>
        <v>0.8512053781</v>
      </c>
      <c r="P122" s="33">
        <f t="shared" ref="P122:R122" si="241">P121</f>
        <v>0.9696737797</v>
      </c>
      <c r="Q122" s="33">
        <f t="shared" si="241"/>
        <v>0.9803476433</v>
      </c>
      <c r="R122" s="33">
        <f t="shared" si="241"/>
        <v>1.004679405</v>
      </c>
      <c r="S122" s="33">
        <f t="array" ref="S122">IFERROR(INDEX('Model 1'!EMBLEMFac21Fac26,MATCH(H122,'Model 1'!$H$203:$H$324,0),MATCH($D$4,'Model 1'!$C$202:$F$202,0)),S121)</f>
        <v>1.234845549</v>
      </c>
      <c r="T122" s="33">
        <f t="shared" si="3"/>
        <v>0.5285939698</v>
      </c>
      <c r="U122" s="5"/>
      <c r="V122" s="18">
        <f t="shared" si="31"/>
        <v>10</v>
      </c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18">
        <f t="shared" si="28"/>
        <v>89</v>
      </c>
      <c r="H123" s="5" t="s">
        <v>328</v>
      </c>
      <c r="I123" s="32">
        <f>IF('Model 1'!$B$330="C",$B$5*(1+'Model 1'!$B$329)^(V123-1),IF('Model 1'!$B$330="S",$B$5*(1+'Model 1'!$B$329*(V123-1)),$B$5))</f>
        <v>391.4319551</v>
      </c>
      <c r="J123" s="33">
        <f t="shared" ref="J123:M123" si="242">J122</f>
        <v>0.5234722574</v>
      </c>
      <c r="K123" s="33">
        <f t="shared" si="242"/>
        <v>0.9691677626</v>
      </c>
      <c r="L123" s="33">
        <f t="shared" si="242"/>
        <v>0.9862433547</v>
      </c>
      <c r="M123" s="33">
        <f t="shared" si="242"/>
        <v>1.83511693</v>
      </c>
      <c r="N123" s="33">
        <f t="array" ref="N123">INDEX('Model 1'!EMBLEMFac9Fac18,MATCH(I123,'Model 1'!$A$45:$A$74,1),MATCH($D$5,'Model 1'!$C$44:$G$44,0))</f>
        <v>0.573457823</v>
      </c>
      <c r="O123" s="33">
        <f t="array" ref="O123">INDEX('Model 1'!EMBLEMFac21Fac18,MATCH(I123,'Model 1'!$A$80:$A$109,1),MATCH($D$4,'Model 1'!$C$79:$F$79,0))</f>
        <v>0.8512053781</v>
      </c>
      <c r="P123" s="33">
        <f t="shared" ref="P123:R123" si="243">P122</f>
        <v>0.9696737797</v>
      </c>
      <c r="Q123" s="33">
        <f t="shared" si="243"/>
        <v>0.9803476433</v>
      </c>
      <c r="R123" s="33">
        <f t="shared" si="243"/>
        <v>1.004679405</v>
      </c>
      <c r="S123" s="33">
        <f t="array" ref="S123">IFERROR(INDEX('Model 1'!EMBLEMFac21Fac26,MATCH(H123,'Model 1'!$H$203:$H$324,0),MATCH($D$4,'Model 1'!$C$202:$F$202,0)),S122)</f>
        <v>1.234845549</v>
      </c>
      <c r="T123" s="33">
        <f t="shared" si="3"/>
        <v>0.5285939698</v>
      </c>
      <c r="U123" s="5"/>
      <c r="V123" s="18">
        <f t="shared" si="31"/>
        <v>10</v>
      </c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18">
        <f t="shared" si="28"/>
        <v>90</v>
      </c>
      <c r="H124" s="5" t="s">
        <v>330</v>
      </c>
      <c r="I124" s="32">
        <f>IF('Model 1'!$B$330="C",$B$5*(1+'Model 1'!$B$329)^(V124-1),IF('Model 1'!$B$330="S",$B$5*(1+'Model 1'!$B$329*(V124-1)),$B$5))</f>
        <v>403.1749138</v>
      </c>
      <c r="J124" s="33">
        <f t="shared" ref="J124:M124" si="244">J123</f>
        <v>0.5234722574</v>
      </c>
      <c r="K124" s="33">
        <f t="shared" si="244"/>
        <v>0.9691677626</v>
      </c>
      <c r="L124" s="33">
        <f t="shared" si="244"/>
        <v>0.9862433547</v>
      </c>
      <c r="M124" s="33">
        <f t="shared" si="244"/>
        <v>1.83511693</v>
      </c>
      <c r="N124" s="33">
        <f t="array" ref="N124">INDEX('Model 1'!EMBLEMFac9Fac18,MATCH(I124,'Model 1'!$A$45:$A$74,1),MATCH($D$5,'Model 1'!$C$44:$G$44,0))</f>
        <v>0.573457823</v>
      </c>
      <c r="O124" s="33">
        <f t="array" ref="O124">INDEX('Model 1'!EMBLEMFac21Fac18,MATCH(I124,'Model 1'!$A$80:$A$109,1),MATCH($D$4,'Model 1'!$C$79:$F$79,0))</f>
        <v>0.8512053781</v>
      </c>
      <c r="P124" s="33">
        <f t="shared" ref="P124:R124" si="245">P123</f>
        <v>0.9696737797</v>
      </c>
      <c r="Q124" s="33">
        <f t="shared" si="245"/>
        <v>0.9803476433</v>
      </c>
      <c r="R124" s="33">
        <f t="shared" si="245"/>
        <v>1.004679405</v>
      </c>
      <c r="S124" s="33">
        <f t="array" ref="S124">IFERROR(INDEX('Model 1'!EMBLEMFac21Fac26,MATCH(H124,'Model 1'!$H$203:$H$324,0),MATCH($D$4,'Model 1'!$C$202:$F$202,0)),S123)</f>
        <v>1.234845549</v>
      </c>
      <c r="T124" s="33">
        <f t="shared" si="3"/>
        <v>0.5285939698</v>
      </c>
      <c r="U124" s="5"/>
      <c r="V124" s="18">
        <f t="shared" si="31"/>
        <v>11</v>
      </c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18">
        <f t="shared" si="28"/>
        <v>90</v>
      </c>
      <c r="H125" s="5" t="s">
        <v>397</v>
      </c>
      <c r="I125" s="32">
        <f>IF('Model 1'!$B$330="C",$B$5*(1+'Model 1'!$B$329)^(V125-1),IF('Model 1'!$B$330="S",$B$5*(1+'Model 1'!$B$329*(V125-1)),$B$5))</f>
        <v>403.1749138</v>
      </c>
      <c r="J125" s="33">
        <f t="shared" ref="J125:M125" si="246">J124</f>
        <v>0.5234722574</v>
      </c>
      <c r="K125" s="33">
        <f t="shared" si="246"/>
        <v>0.9691677626</v>
      </c>
      <c r="L125" s="33">
        <f t="shared" si="246"/>
        <v>0.9862433547</v>
      </c>
      <c r="M125" s="33">
        <f t="shared" si="246"/>
        <v>1.83511693</v>
      </c>
      <c r="N125" s="33">
        <f t="array" ref="N125">INDEX('Model 1'!EMBLEMFac9Fac18,MATCH(I125,'Model 1'!$A$45:$A$74,1),MATCH($D$5,'Model 1'!$C$44:$G$44,0))</f>
        <v>0.573457823</v>
      </c>
      <c r="O125" s="33">
        <f t="array" ref="O125">INDEX('Model 1'!EMBLEMFac21Fac18,MATCH(I125,'Model 1'!$A$80:$A$109,1),MATCH($D$4,'Model 1'!$C$79:$F$79,0))</f>
        <v>0.8512053781</v>
      </c>
      <c r="P125" s="33">
        <f t="shared" ref="P125:R125" si="247">P124</f>
        <v>0.9696737797</v>
      </c>
      <c r="Q125" s="33">
        <f t="shared" si="247"/>
        <v>0.9803476433</v>
      </c>
      <c r="R125" s="33">
        <f t="shared" si="247"/>
        <v>1.004679405</v>
      </c>
      <c r="S125" s="33">
        <f t="array" ref="S125">IFERROR(INDEX('Model 1'!EMBLEMFac21Fac26,MATCH(H125,'Model 1'!$H$203:$H$324,0),MATCH($D$4,'Model 1'!$C$202:$F$202,0)),S124)</f>
        <v>1.234845549</v>
      </c>
      <c r="T125" s="33">
        <f t="shared" si="3"/>
        <v>0.5285939698</v>
      </c>
      <c r="U125" s="5"/>
      <c r="V125" s="18">
        <f t="shared" si="31"/>
        <v>11</v>
      </c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18">
        <f t="shared" si="28"/>
        <v>90</v>
      </c>
      <c r="H126" s="5" t="s">
        <v>398</v>
      </c>
      <c r="I126" s="32">
        <f>IF('Model 1'!$B$330="C",$B$5*(1+'Model 1'!$B$329)^(V126-1),IF('Model 1'!$B$330="S",$B$5*(1+'Model 1'!$B$329*(V126-1)),$B$5))</f>
        <v>403.1749138</v>
      </c>
      <c r="J126" s="33">
        <f t="shared" ref="J126:M126" si="248">J125</f>
        <v>0.5234722574</v>
      </c>
      <c r="K126" s="33">
        <f t="shared" si="248"/>
        <v>0.9691677626</v>
      </c>
      <c r="L126" s="33">
        <f t="shared" si="248"/>
        <v>0.9862433547</v>
      </c>
      <c r="M126" s="33">
        <f t="shared" si="248"/>
        <v>1.83511693</v>
      </c>
      <c r="N126" s="33">
        <f t="array" ref="N126">INDEX('Model 1'!EMBLEMFac9Fac18,MATCH(I126,'Model 1'!$A$45:$A$74,1),MATCH($D$5,'Model 1'!$C$44:$G$44,0))</f>
        <v>0.573457823</v>
      </c>
      <c r="O126" s="33">
        <f t="array" ref="O126">INDEX('Model 1'!EMBLEMFac21Fac18,MATCH(I126,'Model 1'!$A$80:$A$109,1),MATCH($D$4,'Model 1'!$C$79:$F$79,0))</f>
        <v>0.8512053781</v>
      </c>
      <c r="P126" s="33">
        <f t="shared" ref="P126:R126" si="249">P125</f>
        <v>0.9696737797</v>
      </c>
      <c r="Q126" s="33">
        <f t="shared" si="249"/>
        <v>0.9803476433</v>
      </c>
      <c r="R126" s="33">
        <f t="shared" si="249"/>
        <v>1.004679405</v>
      </c>
      <c r="S126" s="33">
        <f t="array" ref="S126">IFERROR(INDEX('Model 1'!EMBLEMFac21Fac26,MATCH(H126,'Model 1'!$H$203:$H$324,0),MATCH($D$4,'Model 1'!$C$202:$F$202,0)),S125)</f>
        <v>1.234845549</v>
      </c>
      <c r="T126" s="33">
        <f t="shared" si="3"/>
        <v>0.5285939698</v>
      </c>
      <c r="U126" s="5"/>
      <c r="V126" s="18">
        <f t="shared" si="31"/>
        <v>11</v>
      </c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18">
        <f t="shared" si="28"/>
        <v>90</v>
      </c>
      <c r="H127" s="5" t="s">
        <v>399</v>
      </c>
      <c r="I127" s="32">
        <f>IF('Model 1'!$B$330="C",$B$5*(1+'Model 1'!$B$329)^(V127-1),IF('Model 1'!$B$330="S",$B$5*(1+'Model 1'!$B$329*(V127-1)),$B$5))</f>
        <v>403.1749138</v>
      </c>
      <c r="J127" s="33">
        <f t="shared" ref="J127:M127" si="250">J126</f>
        <v>0.5234722574</v>
      </c>
      <c r="K127" s="33">
        <f t="shared" si="250"/>
        <v>0.9691677626</v>
      </c>
      <c r="L127" s="33">
        <f t="shared" si="250"/>
        <v>0.9862433547</v>
      </c>
      <c r="M127" s="33">
        <f t="shared" si="250"/>
        <v>1.83511693</v>
      </c>
      <c r="N127" s="33">
        <f t="array" ref="N127">INDEX('Model 1'!EMBLEMFac9Fac18,MATCH(I127,'Model 1'!$A$45:$A$74,1),MATCH($D$5,'Model 1'!$C$44:$G$44,0))</f>
        <v>0.573457823</v>
      </c>
      <c r="O127" s="33">
        <f t="array" ref="O127">INDEX('Model 1'!EMBLEMFac21Fac18,MATCH(I127,'Model 1'!$A$80:$A$109,1),MATCH($D$4,'Model 1'!$C$79:$F$79,0))</f>
        <v>0.8512053781</v>
      </c>
      <c r="P127" s="33">
        <f t="shared" ref="P127:R127" si="251">P126</f>
        <v>0.9696737797</v>
      </c>
      <c r="Q127" s="33">
        <f t="shared" si="251"/>
        <v>0.9803476433</v>
      </c>
      <c r="R127" s="33">
        <f t="shared" si="251"/>
        <v>1.004679405</v>
      </c>
      <c r="S127" s="33">
        <f t="array" ref="S127">IFERROR(INDEX('Model 1'!EMBLEMFac21Fac26,MATCH(H127,'Model 1'!$H$203:$H$324,0),MATCH($D$4,'Model 1'!$C$202:$F$202,0)),S126)</f>
        <v>1.234845549</v>
      </c>
      <c r="T127" s="33">
        <f t="shared" si="3"/>
        <v>0.5285939698</v>
      </c>
      <c r="U127" s="5"/>
      <c r="V127" s="18">
        <f t="shared" si="31"/>
        <v>11</v>
      </c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18">
        <f t="shared" si="28"/>
        <v>90</v>
      </c>
      <c r="H128" s="5" t="s">
        <v>400</v>
      </c>
      <c r="I128" s="32">
        <f>IF('Model 1'!$B$330="C",$B$5*(1+'Model 1'!$B$329)^(V128-1),IF('Model 1'!$B$330="S",$B$5*(1+'Model 1'!$B$329*(V128-1)),$B$5))</f>
        <v>403.1749138</v>
      </c>
      <c r="J128" s="33">
        <f t="shared" ref="J128:M128" si="252">J127</f>
        <v>0.5234722574</v>
      </c>
      <c r="K128" s="33">
        <f t="shared" si="252"/>
        <v>0.9691677626</v>
      </c>
      <c r="L128" s="33">
        <f t="shared" si="252"/>
        <v>0.9862433547</v>
      </c>
      <c r="M128" s="33">
        <f t="shared" si="252"/>
        <v>1.83511693</v>
      </c>
      <c r="N128" s="33">
        <f t="array" ref="N128">INDEX('Model 1'!EMBLEMFac9Fac18,MATCH(I128,'Model 1'!$A$45:$A$74,1),MATCH($D$5,'Model 1'!$C$44:$G$44,0))</f>
        <v>0.573457823</v>
      </c>
      <c r="O128" s="33">
        <f t="array" ref="O128">INDEX('Model 1'!EMBLEMFac21Fac18,MATCH(I128,'Model 1'!$A$80:$A$109,1),MATCH($D$4,'Model 1'!$C$79:$F$79,0))</f>
        <v>0.8512053781</v>
      </c>
      <c r="P128" s="33">
        <f t="shared" ref="P128:R128" si="253">P127</f>
        <v>0.9696737797</v>
      </c>
      <c r="Q128" s="33">
        <f t="shared" si="253"/>
        <v>0.9803476433</v>
      </c>
      <c r="R128" s="33">
        <f t="shared" si="253"/>
        <v>1.004679405</v>
      </c>
      <c r="S128" s="33">
        <f t="array" ref="S128">IFERROR(INDEX('Model 1'!EMBLEMFac21Fac26,MATCH(H128,'Model 1'!$H$203:$H$324,0),MATCH($D$4,'Model 1'!$C$202:$F$202,0)),S127)</f>
        <v>1.234845549</v>
      </c>
      <c r="T128" s="33">
        <f t="shared" si="3"/>
        <v>0.5285939698</v>
      </c>
      <c r="U128" s="5"/>
      <c r="V128" s="18">
        <f t="shared" si="31"/>
        <v>11</v>
      </c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18">
        <f t="shared" si="28"/>
        <v>90</v>
      </c>
      <c r="H129" s="5" t="s">
        <v>401</v>
      </c>
      <c r="I129" s="32">
        <f>IF('Model 1'!$B$330="C",$B$5*(1+'Model 1'!$B$329)^(V129-1),IF('Model 1'!$B$330="S",$B$5*(1+'Model 1'!$B$329*(V129-1)),$B$5))</f>
        <v>403.1749138</v>
      </c>
      <c r="J129" s="33">
        <f t="shared" ref="J129:M129" si="254">J128</f>
        <v>0.5234722574</v>
      </c>
      <c r="K129" s="33">
        <f t="shared" si="254"/>
        <v>0.9691677626</v>
      </c>
      <c r="L129" s="33">
        <f t="shared" si="254"/>
        <v>0.9862433547</v>
      </c>
      <c r="M129" s="33">
        <f t="shared" si="254"/>
        <v>1.83511693</v>
      </c>
      <c r="N129" s="33">
        <f t="array" ref="N129">INDEX('Model 1'!EMBLEMFac9Fac18,MATCH(I129,'Model 1'!$A$45:$A$74,1),MATCH($D$5,'Model 1'!$C$44:$G$44,0))</f>
        <v>0.573457823</v>
      </c>
      <c r="O129" s="33">
        <f t="array" ref="O129">INDEX('Model 1'!EMBLEMFac21Fac18,MATCH(I129,'Model 1'!$A$80:$A$109,1),MATCH($D$4,'Model 1'!$C$79:$F$79,0))</f>
        <v>0.8512053781</v>
      </c>
      <c r="P129" s="33">
        <f t="shared" ref="P129:R129" si="255">P128</f>
        <v>0.9696737797</v>
      </c>
      <c r="Q129" s="33">
        <f t="shared" si="255"/>
        <v>0.9803476433</v>
      </c>
      <c r="R129" s="33">
        <f t="shared" si="255"/>
        <v>1.004679405</v>
      </c>
      <c r="S129" s="33">
        <f t="array" ref="S129">IFERROR(INDEX('Model 1'!EMBLEMFac21Fac26,MATCH(H129,'Model 1'!$H$203:$H$324,0),MATCH($D$4,'Model 1'!$C$202:$F$202,0)),S128)</f>
        <v>1.234845549</v>
      </c>
      <c r="T129" s="33">
        <f t="shared" si="3"/>
        <v>0.5285939698</v>
      </c>
      <c r="U129" s="5"/>
      <c r="V129" s="18">
        <f t="shared" si="31"/>
        <v>11</v>
      </c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18">
        <f t="shared" si="28"/>
        <v>90</v>
      </c>
      <c r="H130" s="5" t="s">
        <v>402</v>
      </c>
      <c r="I130" s="32">
        <f>IF('Model 1'!$B$330="C",$B$5*(1+'Model 1'!$B$329)^(V130-1),IF('Model 1'!$B$330="S",$B$5*(1+'Model 1'!$B$329*(V130-1)),$B$5))</f>
        <v>403.1749138</v>
      </c>
      <c r="J130" s="33">
        <f t="shared" ref="J130:M130" si="256">J129</f>
        <v>0.5234722574</v>
      </c>
      <c r="K130" s="33">
        <f t="shared" si="256"/>
        <v>0.9691677626</v>
      </c>
      <c r="L130" s="33">
        <f t="shared" si="256"/>
        <v>0.9862433547</v>
      </c>
      <c r="M130" s="33">
        <f t="shared" si="256"/>
        <v>1.83511693</v>
      </c>
      <c r="N130" s="33">
        <f t="array" ref="N130">INDEX('Model 1'!EMBLEMFac9Fac18,MATCH(I130,'Model 1'!$A$45:$A$74,1),MATCH($D$5,'Model 1'!$C$44:$G$44,0))</f>
        <v>0.573457823</v>
      </c>
      <c r="O130" s="33">
        <f t="array" ref="O130">INDEX('Model 1'!EMBLEMFac21Fac18,MATCH(I130,'Model 1'!$A$80:$A$109,1),MATCH($D$4,'Model 1'!$C$79:$F$79,0))</f>
        <v>0.8512053781</v>
      </c>
      <c r="P130" s="33">
        <f t="shared" ref="P130:R130" si="257">P129</f>
        <v>0.9696737797</v>
      </c>
      <c r="Q130" s="33">
        <f t="shared" si="257"/>
        <v>0.9803476433</v>
      </c>
      <c r="R130" s="33">
        <f t="shared" si="257"/>
        <v>1.004679405</v>
      </c>
      <c r="S130" s="33">
        <f t="array" ref="S130">IFERROR(INDEX('Model 1'!EMBLEMFac21Fac26,MATCH(H130,'Model 1'!$H$203:$H$324,0),MATCH($D$4,'Model 1'!$C$202:$F$202,0)),S129)</f>
        <v>1.234845549</v>
      </c>
      <c r="T130" s="33">
        <f t="shared" si="3"/>
        <v>0.5285939698</v>
      </c>
      <c r="U130" s="5"/>
      <c r="V130" s="18">
        <f t="shared" si="31"/>
        <v>11</v>
      </c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18">
        <f t="shared" si="28"/>
        <v>90</v>
      </c>
      <c r="H131" s="5" t="s">
        <v>403</v>
      </c>
      <c r="I131" s="32">
        <f>IF('Model 1'!$B$330="C",$B$5*(1+'Model 1'!$B$329)^(V131-1),IF('Model 1'!$B$330="S",$B$5*(1+'Model 1'!$B$329*(V131-1)),$B$5))</f>
        <v>403.1749138</v>
      </c>
      <c r="J131" s="33">
        <f t="shared" ref="J131:M131" si="258">J130</f>
        <v>0.5234722574</v>
      </c>
      <c r="K131" s="33">
        <f t="shared" si="258"/>
        <v>0.9691677626</v>
      </c>
      <c r="L131" s="33">
        <f t="shared" si="258"/>
        <v>0.9862433547</v>
      </c>
      <c r="M131" s="33">
        <f t="shared" si="258"/>
        <v>1.83511693</v>
      </c>
      <c r="N131" s="33">
        <f t="array" ref="N131">INDEX('Model 1'!EMBLEMFac9Fac18,MATCH(I131,'Model 1'!$A$45:$A$74,1),MATCH($D$5,'Model 1'!$C$44:$G$44,0))</f>
        <v>0.573457823</v>
      </c>
      <c r="O131" s="33">
        <f t="array" ref="O131">INDEX('Model 1'!EMBLEMFac21Fac18,MATCH(I131,'Model 1'!$A$80:$A$109,1),MATCH($D$4,'Model 1'!$C$79:$F$79,0))</f>
        <v>0.8512053781</v>
      </c>
      <c r="P131" s="33">
        <f t="shared" ref="P131:R131" si="259">P130</f>
        <v>0.9696737797</v>
      </c>
      <c r="Q131" s="33">
        <f t="shared" si="259"/>
        <v>0.9803476433</v>
      </c>
      <c r="R131" s="33">
        <f t="shared" si="259"/>
        <v>1.004679405</v>
      </c>
      <c r="S131" s="33">
        <f t="array" ref="S131">IFERROR(INDEX('Model 1'!EMBLEMFac21Fac26,MATCH(H131,'Model 1'!$H$203:$H$324,0),MATCH($D$4,'Model 1'!$C$202:$F$202,0)),S130)</f>
        <v>1.234845549</v>
      </c>
      <c r="T131" s="33">
        <f t="shared" si="3"/>
        <v>0.5285939698</v>
      </c>
      <c r="U131" s="5"/>
      <c r="V131" s="18">
        <f t="shared" si="31"/>
        <v>11</v>
      </c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18">
        <f t="shared" si="28"/>
        <v>90</v>
      </c>
      <c r="H132" s="5" t="s">
        <v>404</v>
      </c>
      <c r="I132" s="32">
        <f>IF('Model 1'!$B$330="C",$B$5*(1+'Model 1'!$B$329)^(V132-1),IF('Model 1'!$B$330="S",$B$5*(1+'Model 1'!$B$329*(V132-1)),$B$5))</f>
        <v>403.1749138</v>
      </c>
      <c r="J132" s="33">
        <f t="shared" ref="J132:M132" si="260">J131</f>
        <v>0.5234722574</v>
      </c>
      <c r="K132" s="33">
        <f t="shared" si="260"/>
        <v>0.9691677626</v>
      </c>
      <c r="L132" s="33">
        <f t="shared" si="260"/>
        <v>0.9862433547</v>
      </c>
      <c r="M132" s="33">
        <f t="shared" si="260"/>
        <v>1.83511693</v>
      </c>
      <c r="N132" s="33">
        <f t="array" ref="N132">INDEX('Model 1'!EMBLEMFac9Fac18,MATCH(I132,'Model 1'!$A$45:$A$74,1),MATCH($D$5,'Model 1'!$C$44:$G$44,0))</f>
        <v>0.573457823</v>
      </c>
      <c r="O132" s="33">
        <f t="array" ref="O132">INDEX('Model 1'!EMBLEMFac21Fac18,MATCH(I132,'Model 1'!$A$80:$A$109,1),MATCH($D$4,'Model 1'!$C$79:$F$79,0))</f>
        <v>0.8512053781</v>
      </c>
      <c r="P132" s="33">
        <f t="shared" ref="P132:R132" si="261">P131</f>
        <v>0.9696737797</v>
      </c>
      <c r="Q132" s="33">
        <f t="shared" si="261"/>
        <v>0.9803476433</v>
      </c>
      <c r="R132" s="33">
        <f t="shared" si="261"/>
        <v>1.004679405</v>
      </c>
      <c r="S132" s="33">
        <f t="array" ref="S132">IFERROR(INDEX('Model 1'!EMBLEMFac21Fac26,MATCH(H132,'Model 1'!$H$203:$H$324,0),MATCH($D$4,'Model 1'!$C$202:$F$202,0)),S131)</f>
        <v>1.234845549</v>
      </c>
      <c r="T132" s="33">
        <f t="shared" si="3"/>
        <v>0.5285939698</v>
      </c>
      <c r="U132" s="5"/>
      <c r="V132" s="18">
        <f t="shared" si="31"/>
        <v>11</v>
      </c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18">
        <f t="shared" si="28"/>
        <v>90</v>
      </c>
      <c r="H133" s="5" t="s">
        <v>405</v>
      </c>
      <c r="I133" s="32">
        <f>IF('Model 1'!$B$330="C",$B$5*(1+'Model 1'!$B$329)^(V133-1),IF('Model 1'!$B$330="S",$B$5*(1+'Model 1'!$B$329*(V133-1)),$B$5))</f>
        <v>403.1749138</v>
      </c>
      <c r="J133" s="33">
        <f t="shared" ref="J133:M133" si="262">J132</f>
        <v>0.5234722574</v>
      </c>
      <c r="K133" s="33">
        <f t="shared" si="262"/>
        <v>0.9691677626</v>
      </c>
      <c r="L133" s="33">
        <f t="shared" si="262"/>
        <v>0.9862433547</v>
      </c>
      <c r="M133" s="33">
        <f t="shared" si="262"/>
        <v>1.83511693</v>
      </c>
      <c r="N133" s="33">
        <f t="array" ref="N133">INDEX('Model 1'!EMBLEMFac9Fac18,MATCH(I133,'Model 1'!$A$45:$A$74,1),MATCH($D$5,'Model 1'!$C$44:$G$44,0))</f>
        <v>0.573457823</v>
      </c>
      <c r="O133" s="33">
        <f t="array" ref="O133">INDEX('Model 1'!EMBLEMFac21Fac18,MATCH(I133,'Model 1'!$A$80:$A$109,1),MATCH($D$4,'Model 1'!$C$79:$F$79,0))</f>
        <v>0.8512053781</v>
      </c>
      <c r="P133" s="33">
        <f t="shared" ref="P133:R133" si="263">P132</f>
        <v>0.9696737797</v>
      </c>
      <c r="Q133" s="33">
        <f t="shared" si="263"/>
        <v>0.9803476433</v>
      </c>
      <c r="R133" s="33">
        <f t="shared" si="263"/>
        <v>1.004679405</v>
      </c>
      <c r="S133" s="33">
        <f t="array" ref="S133">IFERROR(INDEX('Model 1'!EMBLEMFac21Fac26,MATCH(H133,'Model 1'!$H$203:$H$324,0),MATCH($D$4,'Model 1'!$C$202:$F$202,0)),S132)</f>
        <v>1.234845549</v>
      </c>
      <c r="T133" s="33">
        <f t="shared" si="3"/>
        <v>0.5285939698</v>
      </c>
      <c r="U133" s="5"/>
      <c r="V133" s="18">
        <f t="shared" si="31"/>
        <v>11</v>
      </c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18">
        <f t="shared" si="28"/>
        <v>90</v>
      </c>
      <c r="H134" s="5" t="s">
        <v>406</v>
      </c>
      <c r="I134" s="32">
        <f>IF('Model 1'!$B$330="C",$B$5*(1+'Model 1'!$B$329)^(V134-1),IF('Model 1'!$B$330="S",$B$5*(1+'Model 1'!$B$329*(V134-1)),$B$5))</f>
        <v>403.1749138</v>
      </c>
      <c r="J134" s="33">
        <f t="shared" ref="J134:M134" si="264">J133</f>
        <v>0.5234722574</v>
      </c>
      <c r="K134" s="33">
        <f t="shared" si="264"/>
        <v>0.9691677626</v>
      </c>
      <c r="L134" s="33">
        <f t="shared" si="264"/>
        <v>0.9862433547</v>
      </c>
      <c r="M134" s="33">
        <f t="shared" si="264"/>
        <v>1.83511693</v>
      </c>
      <c r="N134" s="33">
        <f t="array" ref="N134">INDEX('Model 1'!EMBLEMFac9Fac18,MATCH(I134,'Model 1'!$A$45:$A$74,1),MATCH($D$5,'Model 1'!$C$44:$G$44,0))</f>
        <v>0.573457823</v>
      </c>
      <c r="O134" s="33">
        <f t="array" ref="O134">INDEX('Model 1'!EMBLEMFac21Fac18,MATCH(I134,'Model 1'!$A$80:$A$109,1),MATCH($D$4,'Model 1'!$C$79:$F$79,0))</f>
        <v>0.8512053781</v>
      </c>
      <c r="P134" s="33">
        <f t="shared" ref="P134:R134" si="265">P133</f>
        <v>0.9696737797</v>
      </c>
      <c r="Q134" s="33">
        <f t="shared" si="265"/>
        <v>0.9803476433</v>
      </c>
      <c r="R134" s="33">
        <f t="shared" si="265"/>
        <v>1.004679405</v>
      </c>
      <c r="S134" s="33">
        <f t="array" ref="S134">IFERROR(INDEX('Model 1'!EMBLEMFac21Fac26,MATCH(H134,'Model 1'!$H$203:$H$324,0),MATCH($D$4,'Model 1'!$C$202:$F$202,0)),S133)</f>
        <v>1.234845549</v>
      </c>
      <c r="T134" s="33">
        <f t="shared" si="3"/>
        <v>0.5285939698</v>
      </c>
      <c r="U134" s="5"/>
      <c r="V134" s="18">
        <f t="shared" si="31"/>
        <v>11</v>
      </c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18">
        <f t="shared" si="28"/>
        <v>90</v>
      </c>
      <c r="H135" s="5" t="s">
        <v>407</v>
      </c>
      <c r="I135" s="32">
        <f>IF('Model 1'!$B$330="C",$B$5*(1+'Model 1'!$B$329)^(V135-1),IF('Model 1'!$B$330="S",$B$5*(1+'Model 1'!$B$329*(V135-1)),$B$5))</f>
        <v>403.1749138</v>
      </c>
      <c r="J135" s="33">
        <f t="shared" ref="J135:M135" si="266">J134</f>
        <v>0.5234722574</v>
      </c>
      <c r="K135" s="33">
        <f t="shared" si="266"/>
        <v>0.9691677626</v>
      </c>
      <c r="L135" s="33">
        <f t="shared" si="266"/>
        <v>0.9862433547</v>
      </c>
      <c r="M135" s="33">
        <f t="shared" si="266"/>
        <v>1.83511693</v>
      </c>
      <c r="N135" s="33">
        <f t="array" ref="N135">INDEX('Model 1'!EMBLEMFac9Fac18,MATCH(I135,'Model 1'!$A$45:$A$74,1),MATCH($D$5,'Model 1'!$C$44:$G$44,0))</f>
        <v>0.573457823</v>
      </c>
      <c r="O135" s="33">
        <f t="array" ref="O135">INDEX('Model 1'!EMBLEMFac21Fac18,MATCH(I135,'Model 1'!$A$80:$A$109,1),MATCH($D$4,'Model 1'!$C$79:$F$79,0))</f>
        <v>0.8512053781</v>
      </c>
      <c r="P135" s="33">
        <f t="shared" ref="P135:R135" si="267">P134</f>
        <v>0.9696737797</v>
      </c>
      <c r="Q135" s="33">
        <f t="shared" si="267"/>
        <v>0.9803476433</v>
      </c>
      <c r="R135" s="33">
        <f t="shared" si="267"/>
        <v>1.004679405</v>
      </c>
      <c r="S135" s="33">
        <f t="array" ref="S135">IFERROR(INDEX('Model 1'!EMBLEMFac21Fac26,MATCH(H135,'Model 1'!$H$203:$H$324,0),MATCH($D$4,'Model 1'!$C$202:$F$202,0)),S134)</f>
        <v>1.234845549</v>
      </c>
      <c r="T135" s="33">
        <f t="shared" si="3"/>
        <v>0.5285939698</v>
      </c>
      <c r="U135" s="5"/>
      <c r="V135" s="18">
        <f t="shared" si="31"/>
        <v>11</v>
      </c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18">
        <f t="shared" si="28"/>
        <v>91</v>
      </c>
      <c r="H136" s="5" t="s">
        <v>408</v>
      </c>
      <c r="I136" s="32">
        <f>IF('Model 1'!$B$330="C",$B$5*(1+'Model 1'!$B$329)^(V136-1),IF('Model 1'!$B$330="S",$B$5*(1+'Model 1'!$B$329*(V136-1)),$B$5))</f>
        <v>415.2701612</v>
      </c>
      <c r="J136" s="33">
        <f t="shared" ref="J136:M136" si="268">J135</f>
        <v>0.5234722574</v>
      </c>
      <c r="K136" s="33">
        <f t="shared" si="268"/>
        <v>0.9691677626</v>
      </c>
      <c r="L136" s="33">
        <f t="shared" si="268"/>
        <v>0.9862433547</v>
      </c>
      <c r="M136" s="33">
        <f t="shared" si="268"/>
        <v>1.83511693</v>
      </c>
      <c r="N136" s="33">
        <f t="array" ref="N136">INDEX('Model 1'!EMBLEMFac9Fac18,MATCH(I136,'Model 1'!$A$45:$A$74,1),MATCH($D$5,'Model 1'!$C$44:$G$44,0))</f>
        <v>0.573457823</v>
      </c>
      <c r="O136" s="33">
        <f t="array" ref="O136">INDEX('Model 1'!EMBLEMFac21Fac18,MATCH(I136,'Model 1'!$A$80:$A$109,1),MATCH($D$4,'Model 1'!$C$79:$F$79,0))</f>
        <v>0.8512053781</v>
      </c>
      <c r="P136" s="33">
        <f t="shared" ref="P136:R136" si="269">P135</f>
        <v>0.9696737797</v>
      </c>
      <c r="Q136" s="33">
        <f t="shared" si="269"/>
        <v>0.9803476433</v>
      </c>
      <c r="R136" s="33">
        <f t="shared" si="269"/>
        <v>1.004679405</v>
      </c>
      <c r="S136" s="33">
        <f t="array" ref="S136">IFERROR(INDEX('Model 1'!EMBLEMFac21Fac26,MATCH(H136,'Model 1'!$H$203:$H$324,0),MATCH($D$4,'Model 1'!$C$202:$F$202,0)),S135)</f>
        <v>1.234845549</v>
      </c>
      <c r="T136" s="33">
        <f t="shared" si="3"/>
        <v>0.5285939698</v>
      </c>
      <c r="U136" s="5"/>
      <c r="V136" s="18">
        <f t="shared" si="31"/>
        <v>12</v>
      </c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18">
        <f t="shared" si="28"/>
        <v>91</v>
      </c>
      <c r="H137" s="5" t="s">
        <v>409</v>
      </c>
      <c r="I137" s="32">
        <f>IF('Model 1'!$B$330="C",$B$5*(1+'Model 1'!$B$329)^(V137-1),IF('Model 1'!$B$330="S",$B$5*(1+'Model 1'!$B$329*(V137-1)),$B$5))</f>
        <v>415.2701612</v>
      </c>
      <c r="J137" s="33">
        <f t="shared" ref="J137:M137" si="270">J136</f>
        <v>0.5234722574</v>
      </c>
      <c r="K137" s="33">
        <f t="shared" si="270"/>
        <v>0.9691677626</v>
      </c>
      <c r="L137" s="33">
        <f t="shared" si="270"/>
        <v>0.9862433547</v>
      </c>
      <c r="M137" s="33">
        <f t="shared" si="270"/>
        <v>1.83511693</v>
      </c>
      <c r="N137" s="33">
        <f t="array" ref="N137">INDEX('Model 1'!EMBLEMFac9Fac18,MATCH(I137,'Model 1'!$A$45:$A$74,1),MATCH($D$5,'Model 1'!$C$44:$G$44,0))</f>
        <v>0.573457823</v>
      </c>
      <c r="O137" s="33">
        <f t="array" ref="O137">INDEX('Model 1'!EMBLEMFac21Fac18,MATCH(I137,'Model 1'!$A$80:$A$109,1),MATCH($D$4,'Model 1'!$C$79:$F$79,0))</f>
        <v>0.8512053781</v>
      </c>
      <c r="P137" s="33">
        <f t="shared" ref="P137:R137" si="271">P136</f>
        <v>0.9696737797</v>
      </c>
      <c r="Q137" s="33">
        <f t="shared" si="271"/>
        <v>0.9803476433</v>
      </c>
      <c r="R137" s="33">
        <f t="shared" si="271"/>
        <v>1.004679405</v>
      </c>
      <c r="S137" s="33">
        <f t="array" ref="S137">IFERROR(INDEX('Model 1'!EMBLEMFac21Fac26,MATCH(H137,'Model 1'!$H$203:$H$324,0),MATCH($D$4,'Model 1'!$C$202:$F$202,0)),S136)</f>
        <v>1.234845549</v>
      </c>
      <c r="T137" s="33">
        <f t="shared" si="3"/>
        <v>0.5285939698</v>
      </c>
      <c r="U137" s="5"/>
      <c r="V137" s="18">
        <f t="shared" si="31"/>
        <v>12</v>
      </c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18">
        <f t="shared" si="28"/>
        <v>91</v>
      </c>
      <c r="H138" s="5" t="s">
        <v>410</v>
      </c>
      <c r="I138" s="32">
        <f>IF('Model 1'!$B$330="C",$B$5*(1+'Model 1'!$B$329)^(V138-1),IF('Model 1'!$B$330="S",$B$5*(1+'Model 1'!$B$329*(V138-1)),$B$5))</f>
        <v>415.2701612</v>
      </c>
      <c r="J138" s="33">
        <f t="shared" ref="J138:M138" si="272">J137</f>
        <v>0.5234722574</v>
      </c>
      <c r="K138" s="33">
        <f t="shared" si="272"/>
        <v>0.9691677626</v>
      </c>
      <c r="L138" s="33">
        <f t="shared" si="272"/>
        <v>0.9862433547</v>
      </c>
      <c r="M138" s="33">
        <f t="shared" si="272"/>
        <v>1.83511693</v>
      </c>
      <c r="N138" s="33">
        <f t="array" ref="N138">INDEX('Model 1'!EMBLEMFac9Fac18,MATCH(I138,'Model 1'!$A$45:$A$74,1),MATCH($D$5,'Model 1'!$C$44:$G$44,0))</f>
        <v>0.573457823</v>
      </c>
      <c r="O138" s="33">
        <f t="array" ref="O138">INDEX('Model 1'!EMBLEMFac21Fac18,MATCH(I138,'Model 1'!$A$80:$A$109,1),MATCH($D$4,'Model 1'!$C$79:$F$79,0))</f>
        <v>0.8512053781</v>
      </c>
      <c r="P138" s="33">
        <f t="shared" ref="P138:R138" si="273">P137</f>
        <v>0.9696737797</v>
      </c>
      <c r="Q138" s="33">
        <f t="shared" si="273"/>
        <v>0.9803476433</v>
      </c>
      <c r="R138" s="33">
        <f t="shared" si="273"/>
        <v>1.004679405</v>
      </c>
      <c r="S138" s="33">
        <f t="array" ref="S138">IFERROR(INDEX('Model 1'!EMBLEMFac21Fac26,MATCH(H138,'Model 1'!$H$203:$H$324,0),MATCH($D$4,'Model 1'!$C$202:$F$202,0)),S137)</f>
        <v>1.234845549</v>
      </c>
      <c r="T138" s="33">
        <f t="shared" si="3"/>
        <v>0.5285939698</v>
      </c>
      <c r="U138" s="5"/>
      <c r="V138" s="18">
        <f t="shared" si="31"/>
        <v>12</v>
      </c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18">
        <f t="shared" si="28"/>
        <v>91</v>
      </c>
      <c r="H139" s="5" t="s">
        <v>411</v>
      </c>
      <c r="I139" s="32">
        <f>IF('Model 1'!$B$330="C",$B$5*(1+'Model 1'!$B$329)^(V139-1),IF('Model 1'!$B$330="S",$B$5*(1+'Model 1'!$B$329*(V139-1)),$B$5))</f>
        <v>415.2701612</v>
      </c>
      <c r="J139" s="33">
        <f t="shared" ref="J139:M139" si="274">J138</f>
        <v>0.5234722574</v>
      </c>
      <c r="K139" s="33">
        <f t="shared" si="274"/>
        <v>0.9691677626</v>
      </c>
      <c r="L139" s="33">
        <f t="shared" si="274"/>
        <v>0.9862433547</v>
      </c>
      <c r="M139" s="33">
        <f t="shared" si="274"/>
        <v>1.83511693</v>
      </c>
      <c r="N139" s="33">
        <f t="array" ref="N139">INDEX('Model 1'!EMBLEMFac9Fac18,MATCH(I139,'Model 1'!$A$45:$A$74,1),MATCH($D$5,'Model 1'!$C$44:$G$44,0))</f>
        <v>0.573457823</v>
      </c>
      <c r="O139" s="33">
        <f t="array" ref="O139">INDEX('Model 1'!EMBLEMFac21Fac18,MATCH(I139,'Model 1'!$A$80:$A$109,1),MATCH($D$4,'Model 1'!$C$79:$F$79,0))</f>
        <v>0.8512053781</v>
      </c>
      <c r="P139" s="33">
        <f t="shared" ref="P139:R139" si="275">P138</f>
        <v>0.9696737797</v>
      </c>
      <c r="Q139" s="33">
        <f t="shared" si="275"/>
        <v>0.9803476433</v>
      </c>
      <c r="R139" s="33">
        <f t="shared" si="275"/>
        <v>1.004679405</v>
      </c>
      <c r="S139" s="33">
        <f t="array" ref="S139">IFERROR(INDEX('Model 1'!EMBLEMFac21Fac26,MATCH(H139,'Model 1'!$H$203:$H$324,0),MATCH($D$4,'Model 1'!$C$202:$F$202,0)),S138)</f>
        <v>1.234845549</v>
      </c>
      <c r="T139" s="33">
        <f t="shared" si="3"/>
        <v>0.5285939698</v>
      </c>
      <c r="U139" s="5"/>
      <c r="V139" s="18">
        <f t="shared" si="31"/>
        <v>12</v>
      </c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18">
        <f t="shared" si="28"/>
        <v>91</v>
      </c>
      <c r="H140" s="5" t="s">
        <v>412</v>
      </c>
      <c r="I140" s="32">
        <f>IF('Model 1'!$B$330="C",$B$5*(1+'Model 1'!$B$329)^(V140-1),IF('Model 1'!$B$330="S",$B$5*(1+'Model 1'!$B$329*(V140-1)),$B$5))</f>
        <v>415.2701612</v>
      </c>
      <c r="J140" s="33">
        <f t="shared" ref="J140:M140" si="276">J139</f>
        <v>0.5234722574</v>
      </c>
      <c r="K140" s="33">
        <f t="shared" si="276"/>
        <v>0.9691677626</v>
      </c>
      <c r="L140" s="33">
        <f t="shared" si="276"/>
        <v>0.9862433547</v>
      </c>
      <c r="M140" s="33">
        <f t="shared" si="276"/>
        <v>1.83511693</v>
      </c>
      <c r="N140" s="33">
        <f t="array" ref="N140">INDEX('Model 1'!EMBLEMFac9Fac18,MATCH(I140,'Model 1'!$A$45:$A$74,1),MATCH($D$5,'Model 1'!$C$44:$G$44,0))</f>
        <v>0.573457823</v>
      </c>
      <c r="O140" s="33">
        <f t="array" ref="O140">INDEX('Model 1'!EMBLEMFac21Fac18,MATCH(I140,'Model 1'!$A$80:$A$109,1),MATCH($D$4,'Model 1'!$C$79:$F$79,0))</f>
        <v>0.8512053781</v>
      </c>
      <c r="P140" s="33">
        <f t="shared" ref="P140:R140" si="277">P139</f>
        <v>0.9696737797</v>
      </c>
      <c r="Q140" s="33">
        <f t="shared" si="277"/>
        <v>0.9803476433</v>
      </c>
      <c r="R140" s="33">
        <f t="shared" si="277"/>
        <v>1.004679405</v>
      </c>
      <c r="S140" s="33">
        <f t="array" ref="S140">IFERROR(INDEX('Model 1'!EMBLEMFac21Fac26,MATCH(H140,'Model 1'!$H$203:$H$324,0),MATCH($D$4,'Model 1'!$C$202:$F$202,0)),S139)</f>
        <v>1.234845549</v>
      </c>
      <c r="T140" s="33">
        <f t="shared" si="3"/>
        <v>0.5285939698</v>
      </c>
      <c r="U140" s="5"/>
      <c r="V140" s="18">
        <f t="shared" si="31"/>
        <v>12</v>
      </c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18">
        <f t="shared" si="28"/>
        <v>91</v>
      </c>
      <c r="H141" s="5" t="s">
        <v>413</v>
      </c>
      <c r="I141" s="32">
        <f>IF('Model 1'!$B$330="C",$B$5*(1+'Model 1'!$B$329)^(V141-1),IF('Model 1'!$B$330="S",$B$5*(1+'Model 1'!$B$329*(V141-1)),$B$5))</f>
        <v>415.2701612</v>
      </c>
      <c r="J141" s="33">
        <f t="shared" ref="J141:M141" si="278">J140</f>
        <v>0.5234722574</v>
      </c>
      <c r="K141" s="33">
        <f t="shared" si="278"/>
        <v>0.9691677626</v>
      </c>
      <c r="L141" s="33">
        <f t="shared" si="278"/>
        <v>0.9862433547</v>
      </c>
      <c r="M141" s="33">
        <f t="shared" si="278"/>
        <v>1.83511693</v>
      </c>
      <c r="N141" s="33">
        <f t="array" ref="N141">INDEX('Model 1'!EMBLEMFac9Fac18,MATCH(I141,'Model 1'!$A$45:$A$74,1),MATCH($D$5,'Model 1'!$C$44:$G$44,0))</f>
        <v>0.573457823</v>
      </c>
      <c r="O141" s="33">
        <f t="array" ref="O141">INDEX('Model 1'!EMBLEMFac21Fac18,MATCH(I141,'Model 1'!$A$80:$A$109,1),MATCH($D$4,'Model 1'!$C$79:$F$79,0))</f>
        <v>0.8512053781</v>
      </c>
      <c r="P141" s="33">
        <f t="shared" ref="P141:R141" si="279">P140</f>
        <v>0.9696737797</v>
      </c>
      <c r="Q141" s="33">
        <f t="shared" si="279"/>
        <v>0.9803476433</v>
      </c>
      <c r="R141" s="33">
        <f t="shared" si="279"/>
        <v>1.004679405</v>
      </c>
      <c r="S141" s="33">
        <f t="array" ref="S141">IFERROR(INDEX('Model 1'!EMBLEMFac21Fac26,MATCH(H141,'Model 1'!$H$203:$H$324,0),MATCH($D$4,'Model 1'!$C$202:$F$202,0)),S140)</f>
        <v>1.234845549</v>
      </c>
      <c r="T141" s="33">
        <f t="shared" si="3"/>
        <v>0.5285939698</v>
      </c>
      <c r="U141" s="5"/>
      <c r="V141" s="18">
        <f t="shared" si="31"/>
        <v>12</v>
      </c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18">
        <f t="shared" si="28"/>
        <v>91</v>
      </c>
      <c r="H142" s="5" t="s">
        <v>414</v>
      </c>
      <c r="I142" s="32">
        <f>IF('Model 1'!$B$330="C",$B$5*(1+'Model 1'!$B$329)^(V142-1),IF('Model 1'!$B$330="S",$B$5*(1+'Model 1'!$B$329*(V142-1)),$B$5))</f>
        <v>415.2701612</v>
      </c>
      <c r="J142" s="33">
        <f t="shared" ref="J142:M142" si="280">J141</f>
        <v>0.5234722574</v>
      </c>
      <c r="K142" s="33">
        <f t="shared" si="280"/>
        <v>0.9691677626</v>
      </c>
      <c r="L142" s="33">
        <f t="shared" si="280"/>
        <v>0.9862433547</v>
      </c>
      <c r="M142" s="33">
        <f t="shared" si="280"/>
        <v>1.83511693</v>
      </c>
      <c r="N142" s="33">
        <f t="array" ref="N142">INDEX('Model 1'!EMBLEMFac9Fac18,MATCH(I142,'Model 1'!$A$45:$A$74,1),MATCH($D$5,'Model 1'!$C$44:$G$44,0))</f>
        <v>0.573457823</v>
      </c>
      <c r="O142" s="33">
        <f t="array" ref="O142">INDEX('Model 1'!EMBLEMFac21Fac18,MATCH(I142,'Model 1'!$A$80:$A$109,1),MATCH($D$4,'Model 1'!$C$79:$F$79,0))</f>
        <v>0.8512053781</v>
      </c>
      <c r="P142" s="33">
        <f t="shared" ref="P142:R142" si="281">P141</f>
        <v>0.9696737797</v>
      </c>
      <c r="Q142" s="33">
        <f t="shared" si="281"/>
        <v>0.9803476433</v>
      </c>
      <c r="R142" s="33">
        <f t="shared" si="281"/>
        <v>1.004679405</v>
      </c>
      <c r="S142" s="33">
        <f t="array" ref="S142">IFERROR(INDEX('Model 1'!EMBLEMFac21Fac26,MATCH(H142,'Model 1'!$H$203:$H$324,0),MATCH($D$4,'Model 1'!$C$202:$F$202,0)),S141)</f>
        <v>1.234845549</v>
      </c>
      <c r="T142" s="33">
        <f t="shared" si="3"/>
        <v>0.5285939698</v>
      </c>
      <c r="U142" s="5"/>
      <c r="V142" s="18">
        <f t="shared" si="31"/>
        <v>12</v>
      </c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18">
        <f t="shared" si="28"/>
        <v>91</v>
      </c>
      <c r="H143" s="5" t="s">
        <v>415</v>
      </c>
      <c r="I143" s="32">
        <f>IF('Model 1'!$B$330="C",$B$5*(1+'Model 1'!$B$329)^(V143-1),IF('Model 1'!$B$330="S",$B$5*(1+'Model 1'!$B$329*(V143-1)),$B$5))</f>
        <v>415.2701612</v>
      </c>
      <c r="J143" s="33">
        <f t="shared" ref="J143:M143" si="282">J142</f>
        <v>0.5234722574</v>
      </c>
      <c r="K143" s="33">
        <f t="shared" si="282"/>
        <v>0.9691677626</v>
      </c>
      <c r="L143" s="33">
        <f t="shared" si="282"/>
        <v>0.9862433547</v>
      </c>
      <c r="M143" s="33">
        <f t="shared" si="282"/>
        <v>1.83511693</v>
      </c>
      <c r="N143" s="33">
        <f t="array" ref="N143">INDEX('Model 1'!EMBLEMFac9Fac18,MATCH(I143,'Model 1'!$A$45:$A$74,1),MATCH($D$5,'Model 1'!$C$44:$G$44,0))</f>
        <v>0.573457823</v>
      </c>
      <c r="O143" s="33">
        <f t="array" ref="O143">INDEX('Model 1'!EMBLEMFac21Fac18,MATCH(I143,'Model 1'!$A$80:$A$109,1),MATCH($D$4,'Model 1'!$C$79:$F$79,0))</f>
        <v>0.8512053781</v>
      </c>
      <c r="P143" s="33">
        <f t="shared" ref="P143:R143" si="283">P142</f>
        <v>0.9696737797</v>
      </c>
      <c r="Q143" s="33">
        <f t="shared" si="283"/>
        <v>0.9803476433</v>
      </c>
      <c r="R143" s="33">
        <f t="shared" si="283"/>
        <v>1.004679405</v>
      </c>
      <c r="S143" s="33">
        <f t="array" ref="S143">IFERROR(INDEX('Model 1'!EMBLEMFac21Fac26,MATCH(H143,'Model 1'!$H$203:$H$324,0),MATCH($D$4,'Model 1'!$C$202:$F$202,0)),S142)</f>
        <v>1.234845549</v>
      </c>
      <c r="T143" s="33">
        <f t="shared" si="3"/>
        <v>0.5285939698</v>
      </c>
      <c r="U143" s="5"/>
      <c r="V143" s="18">
        <f t="shared" si="31"/>
        <v>12</v>
      </c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18">
        <f t="shared" si="28"/>
        <v>91</v>
      </c>
      <c r="H144" s="5" t="s">
        <v>416</v>
      </c>
      <c r="I144" s="32">
        <f>IF('Model 1'!$B$330="C",$B$5*(1+'Model 1'!$B$329)^(V144-1),IF('Model 1'!$B$330="S",$B$5*(1+'Model 1'!$B$329*(V144-1)),$B$5))</f>
        <v>415.2701612</v>
      </c>
      <c r="J144" s="33">
        <f t="shared" ref="J144:M144" si="284">J143</f>
        <v>0.5234722574</v>
      </c>
      <c r="K144" s="33">
        <f t="shared" si="284"/>
        <v>0.9691677626</v>
      </c>
      <c r="L144" s="33">
        <f t="shared" si="284"/>
        <v>0.9862433547</v>
      </c>
      <c r="M144" s="33">
        <f t="shared" si="284"/>
        <v>1.83511693</v>
      </c>
      <c r="N144" s="33">
        <f t="array" ref="N144">INDEX('Model 1'!EMBLEMFac9Fac18,MATCH(I144,'Model 1'!$A$45:$A$74,1),MATCH($D$5,'Model 1'!$C$44:$G$44,0))</f>
        <v>0.573457823</v>
      </c>
      <c r="O144" s="33">
        <f t="array" ref="O144">INDEX('Model 1'!EMBLEMFac21Fac18,MATCH(I144,'Model 1'!$A$80:$A$109,1),MATCH($D$4,'Model 1'!$C$79:$F$79,0))</f>
        <v>0.8512053781</v>
      </c>
      <c r="P144" s="33">
        <f t="shared" ref="P144:R144" si="285">P143</f>
        <v>0.9696737797</v>
      </c>
      <c r="Q144" s="33">
        <f t="shared" si="285"/>
        <v>0.9803476433</v>
      </c>
      <c r="R144" s="33">
        <f t="shared" si="285"/>
        <v>1.004679405</v>
      </c>
      <c r="S144" s="33">
        <f t="array" ref="S144">IFERROR(INDEX('Model 1'!EMBLEMFac21Fac26,MATCH(H144,'Model 1'!$H$203:$H$324,0),MATCH($D$4,'Model 1'!$C$202:$F$202,0)),S143)</f>
        <v>1.234845549</v>
      </c>
      <c r="T144" s="33">
        <f t="shared" si="3"/>
        <v>0.5285939698</v>
      </c>
      <c r="U144" s="5"/>
      <c r="V144" s="18">
        <f t="shared" si="31"/>
        <v>12</v>
      </c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18">
        <f t="shared" si="28"/>
        <v>91</v>
      </c>
      <c r="H145" s="5" t="s">
        <v>417</v>
      </c>
      <c r="I145" s="32">
        <f>IF('Model 1'!$B$330="C",$B$5*(1+'Model 1'!$B$329)^(V145-1),IF('Model 1'!$B$330="S",$B$5*(1+'Model 1'!$B$329*(V145-1)),$B$5))</f>
        <v>415.2701612</v>
      </c>
      <c r="J145" s="33">
        <f t="shared" ref="J145:M145" si="286">J144</f>
        <v>0.5234722574</v>
      </c>
      <c r="K145" s="33">
        <f t="shared" si="286"/>
        <v>0.9691677626</v>
      </c>
      <c r="L145" s="33">
        <f t="shared" si="286"/>
        <v>0.9862433547</v>
      </c>
      <c r="M145" s="33">
        <f t="shared" si="286"/>
        <v>1.83511693</v>
      </c>
      <c r="N145" s="33">
        <f t="array" ref="N145">INDEX('Model 1'!EMBLEMFac9Fac18,MATCH(I145,'Model 1'!$A$45:$A$74,1),MATCH($D$5,'Model 1'!$C$44:$G$44,0))</f>
        <v>0.573457823</v>
      </c>
      <c r="O145" s="33">
        <f t="array" ref="O145">INDEX('Model 1'!EMBLEMFac21Fac18,MATCH(I145,'Model 1'!$A$80:$A$109,1),MATCH($D$4,'Model 1'!$C$79:$F$79,0))</f>
        <v>0.8512053781</v>
      </c>
      <c r="P145" s="33">
        <f t="shared" ref="P145:R145" si="287">P144</f>
        <v>0.9696737797</v>
      </c>
      <c r="Q145" s="33">
        <f t="shared" si="287"/>
        <v>0.9803476433</v>
      </c>
      <c r="R145" s="33">
        <f t="shared" si="287"/>
        <v>1.004679405</v>
      </c>
      <c r="S145" s="33">
        <f t="array" ref="S145">IFERROR(INDEX('Model 1'!EMBLEMFac21Fac26,MATCH(H145,'Model 1'!$H$203:$H$324,0),MATCH($D$4,'Model 1'!$C$202:$F$202,0)),S144)</f>
        <v>1.234845549</v>
      </c>
      <c r="T145" s="33">
        <f t="shared" si="3"/>
        <v>0.5285939698</v>
      </c>
      <c r="U145" s="5"/>
      <c r="V145" s="18">
        <f t="shared" si="31"/>
        <v>12</v>
      </c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18">
        <f t="shared" si="28"/>
        <v>91</v>
      </c>
      <c r="H146" s="5" t="s">
        <v>418</v>
      </c>
      <c r="I146" s="32">
        <f>IF('Model 1'!$B$330="C",$B$5*(1+'Model 1'!$B$329)^(V146-1),IF('Model 1'!$B$330="S",$B$5*(1+'Model 1'!$B$329*(V146-1)),$B$5))</f>
        <v>415.2701612</v>
      </c>
      <c r="J146" s="33">
        <f t="shared" ref="J146:M146" si="288">J145</f>
        <v>0.5234722574</v>
      </c>
      <c r="K146" s="33">
        <f t="shared" si="288"/>
        <v>0.9691677626</v>
      </c>
      <c r="L146" s="33">
        <f t="shared" si="288"/>
        <v>0.9862433547</v>
      </c>
      <c r="M146" s="33">
        <f t="shared" si="288"/>
        <v>1.83511693</v>
      </c>
      <c r="N146" s="33">
        <f t="array" ref="N146">INDEX('Model 1'!EMBLEMFac9Fac18,MATCH(I146,'Model 1'!$A$45:$A$74,1),MATCH($D$5,'Model 1'!$C$44:$G$44,0))</f>
        <v>0.573457823</v>
      </c>
      <c r="O146" s="33">
        <f t="array" ref="O146">INDEX('Model 1'!EMBLEMFac21Fac18,MATCH(I146,'Model 1'!$A$80:$A$109,1),MATCH($D$4,'Model 1'!$C$79:$F$79,0))</f>
        <v>0.8512053781</v>
      </c>
      <c r="P146" s="33">
        <f t="shared" ref="P146:R146" si="289">P145</f>
        <v>0.9696737797</v>
      </c>
      <c r="Q146" s="33">
        <f t="shared" si="289"/>
        <v>0.9803476433</v>
      </c>
      <c r="R146" s="33">
        <f t="shared" si="289"/>
        <v>1.004679405</v>
      </c>
      <c r="S146" s="33">
        <f t="array" ref="S146">IFERROR(INDEX('Model 1'!EMBLEMFac21Fac26,MATCH(H146,'Model 1'!$H$203:$H$324,0),MATCH($D$4,'Model 1'!$C$202:$F$202,0)),S145)</f>
        <v>1.234845549</v>
      </c>
      <c r="T146" s="33">
        <f t="shared" si="3"/>
        <v>0.5285939698</v>
      </c>
      <c r="U146" s="5"/>
      <c r="V146" s="18">
        <f t="shared" si="31"/>
        <v>12</v>
      </c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18">
        <f t="shared" si="28"/>
        <v>91</v>
      </c>
      <c r="H147" s="5" t="s">
        <v>419</v>
      </c>
      <c r="I147" s="32">
        <f>IF('Model 1'!$B$330="C",$B$5*(1+'Model 1'!$B$329)^(V147-1),IF('Model 1'!$B$330="S",$B$5*(1+'Model 1'!$B$329*(V147-1)),$B$5))</f>
        <v>415.2701612</v>
      </c>
      <c r="J147" s="33">
        <f t="shared" ref="J147:M147" si="290">J146</f>
        <v>0.5234722574</v>
      </c>
      <c r="K147" s="33">
        <f t="shared" si="290"/>
        <v>0.9691677626</v>
      </c>
      <c r="L147" s="33">
        <f t="shared" si="290"/>
        <v>0.9862433547</v>
      </c>
      <c r="M147" s="33">
        <f t="shared" si="290"/>
        <v>1.83511693</v>
      </c>
      <c r="N147" s="33">
        <f t="array" ref="N147">INDEX('Model 1'!EMBLEMFac9Fac18,MATCH(I147,'Model 1'!$A$45:$A$74,1),MATCH($D$5,'Model 1'!$C$44:$G$44,0))</f>
        <v>0.573457823</v>
      </c>
      <c r="O147" s="33">
        <f t="array" ref="O147">INDEX('Model 1'!EMBLEMFac21Fac18,MATCH(I147,'Model 1'!$A$80:$A$109,1),MATCH($D$4,'Model 1'!$C$79:$F$79,0))</f>
        <v>0.8512053781</v>
      </c>
      <c r="P147" s="33">
        <f t="shared" ref="P147:R147" si="291">P146</f>
        <v>0.9696737797</v>
      </c>
      <c r="Q147" s="33">
        <f t="shared" si="291"/>
        <v>0.9803476433</v>
      </c>
      <c r="R147" s="33">
        <f t="shared" si="291"/>
        <v>1.004679405</v>
      </c>
      <c r="S147" s="33">
        <f t="array" ref="S147">IFERROR(INDEX('Model 1'!EMBLEMFac21Fac26,MATCH(H147,'Model 1'!$H$203:$H$324,0),MATCH($D$4,'Model 1'!$C$202:$F$202,0)),S146)</f>
        <v>1.234845549</v>
      </c>
      <c r="T147" s="33">
        <f t="shared" si="3"/>
        <v>0.5285939698</v>
      </c>
      <c r="U147" s="5"/>
      <c r="V147" s="18">
        <f t="shared" si="31"/>
        <v>12</v>
      </c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18">
        <f t="shared" si="28"/>
        <v>92</v>
      </c>
      <c r="H148" s="5" t="s">
        <v>420</v>
      </c>
      <c r="I148" s="32">
        <f>IF('Model 1'!$B$330="C",$B$5*(1+'Model 1'!$B$329)^(V148-1),IF('Model 1'!$B$330="S",$B$5*(1+'Model 1'!$B$329*(V148-1)),$B$5))</f>
        <v>427.7282661</v>
      </c>
      <c r="J148" s="33">
        <f t="shared" ref="J148:M148" si="292">J147</f>
        <v>0.5234722574</v>
      </c>
      <c r="K148" s="33">
        <f t="shared" si="292"/>
        <v>0.9691677626</v>
      </c>
      <c r="L148" s="33">
        <f t="shared" si="292"/>
        <v>0.9862433547</v>
      </c>
      <c r="M148" s="33">
        <f t="shared" si="292"/>
        <v>1.83511693</v>
      </c>
      <c r="N148" s="33">
        <f t="array" ref="N148">INDEX('Model 1'!EMBLEMFac9Fac18,MATCH(I148,'Model 1'!$A$45:$A$74,1),MATCH($D$5,'Model 1'!$C$44:$G$44,0))</f>
        <v>0.573457823</v>
      </c>
      <c r="O148" s="33">
        <f t="array" ref="O148">INDEX('Model 1'!EMBLEMFac21Fac18,MATCH(I148,'Model 1'!$A$80:$A$109,1),MATCH($D$4,'Model 1'!$C$79:$F$79,0))</f>
        <v>0.8512053781</v>
      </c>
      <c r="P148" s="33">
        <f t="shared" ref="P148:R148" si="293">P147</f>
        <v>0.9696737797</v>
      </c>
      <c r="Q148" s="33">
        <f t="shared" si="293"/>
        <v>0.9803476433</v>
      </c>
      <c r="R148" s="33">
        <f t="shared" si="293"/>
        <v>1.004679405</v>
      </c>
      <c r="S148" s="33">
        <f t="array" ref="S148">IFERROR(INDEX('Model 1'!EMBLEMFac21Fac26,MATCH(H148,'Model 1'!$H$203:$H$324,0),MATCH($D$4,'Model 1'!$C$202:$F$202,0)),S147)</f>
        <v>1.234845549</v>
      </c>
      <c r="T148" s="33">
        <f t="shared" si="3"/>
        <v>0.5285939698</v>
      </c>
      <c r="U148" s="5"/>
      <c r="V148" s="18">
        <f t="shared" si="31"/>
        <v>13</v>
      </c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18">
        <f t="shared" si="28"/>
        <v>92</v>
      </c>
      <c r="H149" s="5" t="s">
        <v>421</v>
      </c>
      <c r="I149" s="32">
        <f>IF('Model 1'!$B$330="C",$B$5*(1+'Model 1'!$B$329)^(V149-1),IF('Model 1'!$B$330="S",$B$5*(1+'Model 1'!$B$329*(V149-1)),$B$5))</f>
        <v>427.7282661</v>
      </c>
      <c r="J149" s="33">
        <f t="shared" ref="J149:M149" si="294">J148</f>
        <v>0.5234722574</v>
      </c>
      <c r="K149" s="33">
        <f t="shared" si="294"/>
        <v>0.9691677626</v>
      </c>
      <c r="L149" s="33">
        <f t="shared" si="294"/>
        <v>0.9862433547</v>
      </c>
      <c r="M149" s="33">
        <f t="shared" si="294"/>
        <v>1.83511693</v>
      </c>
      <c r="N149" s="33">
        <f t="array" ref="N149">INDEX('Model 1'!EMBLEMFac9Fac18,MATCH(I149,'Model 1'!$A$45:$A$74,1),MATCH($D$5,'Model 1'!$C$44:$G$44,0))</f>
        <v>0.573457823</v>
      </c>
      <c r="O149" s="33">
        <f t="array" ref="O149">INDEX('Model 1'!EMBLEMFac21Fac18,MATCH(I149,'Model 1'!$A$80:$A$109,1),MATCH($D$4,'Model 1'!$C$79:$F$79,0))</f>
        <v>0.8512053781</v>
      </c>
      <c r="P149" s="33">
        <f t="shared" ref="P149:R149" si="295">P148</f>
        <v>0.9696737797</v>
      </c>
      <c r="Q149" s="33">
        <f t="shared" si="295"/>
        <v>0.9803476433</v>
      </c>
      <c r="R149" s="33">
        <f t="shared" si="295"/>
        <v>1.004679405</v>
      </c>
      <c r="S149" s="33">
        <f t="array" ref="S149">IFERROR(INDEX('Model 1'!EMBLEMFac21Fac26,MATCH(H149,'Model 1'!$H$203:$H$324,0),MATCH($D$4,'Model 1'!$C$202:$F$202,0)),S148)</f>
        <v>1.234845549</v>
      </c>
      <c r="T149" s="33">
        <f t="shared" si="3"/>
        <v>0.5285939698</v>
      </c>
      <c r="U149" s="5"/>
      <c r="V149" s="18">
        <f t="shared" si="31"/>
        <v>13</v>
      </c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18">
        <f t="shared" si="28"/>
        <v>92</v>
      </c>
      <c r="H150" s="5" t="s">
        <v>422</v>
      </c>
      <c r="I150" s="32">
        <f>IF('Model 1'!$B$330="C",$B$5*(1+'Model 1'!$B$329)^(V150-1),IF('Model 1'!$B$330="S",$B$5*(1+'Model 1'!$B$329*(V150-1)),$B$5))</f>
        <v>427.7282661</v>
      </c>
      <c r="J150" s="33">
        <f t="shared" ref="J150:M150" si="296">J149</f>
        <v>0.5234722574</v>
      </c>
      <c r="K150" s="33">
        <f t="shared" si="296"/>
        <v>0.9691677626</v>
      </c>
      <c r="L150" s="33">
        <f t="shared" si="296"/>
        <v>0.9862433547</v>
      </c>
      <c r="M150" s="33">
        <f t="shared" si="296"/>
        <v>1.83511693</v>
      </c>
      <c r="N150" s="33">
        <f t="array" ref="N150">INDEX('Model 1'!EMBLEMFac9Fac18,MATCH(I150,'Model 1'!$A$45:$A$74,1),MATCH($D$5,'Model 1'!$C$44:$G$44,0))</f>
        <v>0.573457823</v>
      </c>
      <c r="O150" s="33">
        <f t="array" ref="O150">INDEX('Model 1'!EMBLEMFac21Fac18,MATCH(I150,'Model 1'!$A$80:$A$109,1),MATCH($D$4,'Model 1'!$C$79:$F$79,0))</f>
        <v>0.8512053781</v>
      </c>
      <c r="P150" s="33">
        <f t="shared" ref="P150:R150" si="297">P149</f>
        <v>0.9696737797</v>
      </c>
      <c r="Q150" s="33">
        <f t="shared" si="297"/>
        <v>0.9803476433</v>
      </c>
      <c r="R150" s="33">
        <f t="shared" si="297"/>
        <v>1.004679405</v>
      </c>
      <c r="S150" s="33">
        <f t="array" ref="S150">IFERROR(INDEX('Model 1'!EMBLEMFac21Fac26,MATCH(H150,'Model 1'!$H$203:$H$324,0),MATCH($D$4,'Model 1'!$C$202:$F$202,0)),S149)</f>
        <v>1.234845549</v>
      </c>
      <c r="T150" s="33">
        <f t="shared" si="3"/>
        <v>0.5285939698</v>
      </c>
      <c r="U150" s="5"/>
      <c r="V150" s="18">
        <f t="shared" si="31"/>
        <v>13</v>
      </c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18">
        <f t="shared" si="28"/>
        <v>92</v>
      </c>
      <c r="H151" s="5" t="s">
        <v>423</v>
      </c>
      <c r="I151" s="32">
        <f>IF('Model 1'!$B$330="C",$B$5*(1+'Model 1'!$B$329)^(V151-1),IF('Model 1'!$B$330="S",$B$5*(1+'Model 1'!$B$329*(V151-1)),$B$5))</f>
        <v>427.7282661</v>
      </c>
      <c r="J151" s="33">
        <f t="shared" ref="J151:M151" si="298">J150</f>
        <v>0.5234722574</v>
      </c>
      <c r="K151" s="33">
        <f t="shared" si="298"/>
        <v>0.9691677626</v>
      </c>
      <c r="L151" s="33">
        <f t="shared" si="298"/>
        <v>0.9862433547</v>
      </c>
      <c r="M151" s="33">
        <f t="shared" si="298"/>
        <v>1.83511693</v>
      </c>
      <c r="N151" s="33">
        <f t="array" ref="N151">INDEX('Model 1'!EMBLEMFac9Fac18,MATCH(I151,'Model 1'!$A$45:$A$74,1),MATCH($D$5,'Model 1'!$C$44:$G$44,0))</f>
        <v>0.573457823</v>
      </c>
      <c r="O151" s="33">
        <f t="array" ref="O151">INDEX('Model 1'!EMBLEMFac21Fac18,MATCH(I151,'Model 1'!$A$80:$A$109,1),MATCH($D$4,'Model 1'!$C$79:$F$79,0))</f>
        <v>0.8512053781</v>
      </c>
      <c r="P151" s="33">
        <f t="shared" ref="P151:R151" si="299">P150</f>
        <v>0.9696737797</v>
      </c>
      <c r="Q151" s="33">
        <f t="shared" si="299"/>
        <v>0.9803476433</v>
      </c>
      <c r="R151" s="33">
        <f t="shared" si="299"/>
        <v>1.004679405</v>
      </c>
      <c r="S151" s="33">
        <f t="array" ref="S151">IFERROR(INDEX('Model 1'!EMBLEMFac21Fac26,MATCH(H151,'Model 1'!$H$203:$H$324,0),MATCH($D$4,'Model 1'!$C$202:$F$202,0)),S150)</f>
        <v>1.234845549</v>
      </c>
      <c r="T151" s="33">
        <f t="shared" si="3"/>
        <v>0.5285939698</v>
      </c>
      <c r="U151" s="5"/>
      <c r="V151" s="18">
        <f t="shared" si="31"/>
        <v>13</v>
      </c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18">
        <f t="shared" si="28"/>
        <v>92</v>
      </c>
      <c r="H152" s="5" t="s">
        <v>424</v>
      </c>
      <c r="I152" s="32">
        <f>IF('Model 1'!$B$330="C",$B$5*(1+'Model 1'!$B$329)^(V152-1),IF('Model 1'!$B$330="S",$B$5*(1+'Model 1'!$B$329*(V152-1)),$B$5))</f>
        <v>427.7282661</v>
      </c>
      <c r="J152" s="33">
        <f t="shared" ref="J152:M152" si="300">J151</f>
        <v>0.5234722574</v>
      </c>
      <c r="K152" s="33">
        <f t="shared" si="300"/>
        <v>0.9691677626</v>
      </c>
      <c r="L152" s="33">
        <f t="shared" si="300"/>
        <v>0.9862433547</v>
      </c>
      <c r="M152" s="33">
        <f t="shared" si="300"/>
        <v>1.83511693</v>
      </c>
      <c r="N152" s="33">
        <f t="array" ref="N152">INDEX('Model 1'!EMBLEMFac9Fac18,MATCH(I152,'Model 1'!$A$45:$A$74,1),MATCH($D$5,'Model 1'!$C$44:$G$44,0))</f>
        <v>0.573457823</v>
      </c>
      <c r="O152" s="33">
        <f t="array" ref="O152">INDEX('Model 1'!EMBLEMFac21Fac18,MATCH(I152,'Model 1'!$A$80:$A$109,1),MATCH($D$4,'Model 1'!$C$79:$F$79,0))</f>
        <v>0.8512053781</v>
      </c>
      <c r="P152" s="33">
        <f t="shared" ref="P152:R152" si="301">P151</f>
        <v>0.9696737797</v>
      </c>
      <c r="Q152" s="33">
        <f t="shared" si="301"/>
        <v>0.9803476433</v>
      </c>
      <c r="R152" s="33">
        <f t="shared" si="301"/>
        <v>1.004679405</v>
      </c>
      <c r="S152" s="33">
        <f t="array" ref="S152">IFERROR(INDEX('Model 1'!EMBLEMFac21Fac26,MATCH(H152,'Model 1'!$H$203:$H$324,0),MATCH($D$4,'Model 1'!$C$202:$F$202,0)),S151)</f>
        <v>1.234845549</v>
      </c>
      <c r="T152" s="33">
        <f t="shared" si="3"/>
        <v>0.5285939698</v>
      </c>
      <c r="U152" s="5"/>
      <c r="V152" s="18">
        <f t="shared" si="31"/>
        <v>13</v>
      </c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18">
        <f t="shared" si="28"/>
        <v>92</v>
      </c>
      <c r="H153" s="5" t="s">
        <v>425</v>
      </c>
      <c r="I153" s="32">
        <f>IF('Model 1'!$B$330="C",$B$5*(1+'Model 1'!$B$329)^(V153-1),IF('Model 1'!$B$330="S",$B$5*(1+'Model 1'!$B$329*(V153-1)),$B$5))</f>
        <v>427.7282661</v>
      </c>
      <c r="J153" s="33">
        <f t="shared" ref="J153:M153" si="302">J152</f>
        <v>0.5234722574</v>
      </c>
      <c r="K153" s="33">
        <f t="shared" si="302"/>
        <v>0.9691677626</v>
      </c>
      <c r="L153" s="33">
        <f t="shared" si="302"/>
        <v>0.9862433547</v>
      </c>
      <c r="M153" s="33">
        <f t="shared" si="302"/>
        <v>1.83511693</v>
      </c>
      <c r="N153" s="33">
        <f t="array" ref="N153">INDEX('Model 1'!EMBLEMFac9Fac18,MATCH(I153,'Model 1'!$A$45:$A$74,1),MATCH($D$5,'Model 1'!$C$44:$G$44,0))</f>
        <v>0.573457823</v>
      </c>
      <c r="O153" s="33">
        <f t="array" ref="O153">INDEX('Model 1'!EMBLEMFac21Fac18,MATCH(I153,'Model 1'!$A$80:$A$109,1),MATCH($D$4,'Model 1'!$C$79:$F$79,0))</f>
        <v>0.8512053781</v>
      </c>
      <c r="P153" s="33">
        <f t="shared" ref="P153:R153" si="303">P152</f>
        <v>0.9696737797</v>
      </c>
      <c r="Q153" s="33">
        <f t="shared" si="303"/>
        <v>0.9803476433</v>
      </c>
      <c r="R153" s="33">
        <f t="shared" si="303"/>
        <v>1.004679405</v>
      </c>
      <c r="S153" s="33">
        <f t="array" ref="S153">IFERROR(INDEX('Model 1'!EMBLEMFac21Fac26,MATCH(H153,'Model 1'!$H$203:$H$324,0),MATCH($D$4,'Model 1'!$C$202:$F$202,0)),S152)</f>
        <v>1.234845549</v>
      </c>
      <c r="T153" s="33">
        <f t="shared" si="3"/>
        <v>0.5285939698</v>
      </c>
      <c r="U153" s="5"/>
      <c r="V153" s="18">
        <f t="shared" si="31"/>
        <v>13</v>
      </c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18">
        <f t="shared" si="28"/>
        <v>92</v>
      </c>
      <c r="H154" s="5" t="s">
        <v>426</v>
      </c>
      <c r="I154" s="32">
        <f>IF('Model 1'!$B$330="C",$B$5*(1+'Model 1'!$B$329)^(V154-1),IF('Model 1'!$B$330="S",$B$5*(1+'Model 1'!$B$329*(V154-1)),$B$5))</f>
        <v>427.7282661</v>
      </c>
      <c r="J154" s="33">
        <f t="shared" ref="J154:M154" si="304">J153</f>
        <v>0.5234722574</v>
      </c>
      <c r="K154" s="33">
        <f t="shared" si="304"/>
        <v>0.9691677626</v>
      </c>
      <c r="L154" s="33">
        <f t="shared" si="304"/>
        <v>0.9862433547</v>
      </c>
      <c r="M154" s="33">
        <f t="shared" si="304"/>
        <v>1.83511693</v>
      </c>
      <c r="N154" s="33">
        <f t="array" ref="N154">INDEX('Model 1'!EMBLEMFac9Fac18,MATCH(I154,'Model 1'!$A$45:$A$74,1),MATCH($D$5,'Model 1'!$C$44:$G$44,0))</f>
        <v>0.573457823</v>
      </c>
      <c r="O154" s="33">
        <f t="array" ref="O154">INDEX('Model 1'!EMBLEMFac21Fac18,MATCH(I154,'Model 1'!$A$80:$A$109,1),MATCH($D$4,'Model 1'!$C$79:$F$79,0))</f>
        <v>0.8512053781</v>
      </c>
      <c r="P154" s="33">
        <f t="shared" ref="P154:R154" si="305">P153</f>
        <v>0.9696737797</v>
      </c>
      <c r="Q154" s="33">
        <f t="shared" si="305"/>
        <v>0.9803476433</v>
      </c>
      <c r="R154" s="33">
        <f t="shared" si="305"/>
        <v>1.004679405</v>
      </c>
      <c r="S154" s="33">
        <f t="array" ref="S154">IFERROR(INDEX('Model 1'!EMBLEMFac21Fac26,MATCH(H154,'Model 1'!$H$203:$H$324,0),MATCH($D$4,'Model 1'!$C$202:$F$202,0)),S153)</f>
        <v>1.234845549</v>
      </c>
      <c r="T154" s="33">
        <f t="shared" si="3"/>
        <v>0.5285939698</v>
      </c>
      <c r="U154" s="5"/>
      <c r="V154" s="18">
        <f t="shared" si="31"/>
        <v>13</v>
      </c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18">
        <f t="shared" si="28"/>
        <v>92</v>
      </c>
      <c r="H155" s="5" t="s">
        <v>427</v>
      </c>
      <c r="I155" s="32">
        <f>IF('Model 1'!$B$330="C",$B$5*(1+'Model 1'!$B$329)^(V155-1),IF('Model 1'!$B$330="S",$B$5*(1+'Model 1'!$B$329*(V155-1)),$B$5))</f>
        <v>427.7282661</v>
      </c>
      <c r="J155" s="33">
        <f t="shared" ref="J155:M155" si="306">J154</f>
        <v>0.5234722574</v>
      </c>
      <c r="K155" s="33">
        <f t="shared" si="306"/>
        <v>0.9691677626</v>
      </c>
      <c r="L155" s="33">
        <f t="shared" si="306"/>
        <v>0.9862433547</v>
      </c>
      <c r="M155" s="33">
        <f t="shared" si="306"/>
        <v>1.83511693</v>
      </c>
      <c r="N155" s="33">
        <f t="array" ref="N155">INDEX('Model 1'!EMBLEMFac9Fac18,MATCH(I155,'Model 1'!$A$45:$A$74,1),MATCH($D$5,'Model 1'!$C$44:$G$44,0))</f>
        <v>0.573457823</v>
      </c>
      <c r="O155" s="33">
        <f t="array" ref="O155">INDEX('Model 1'!EMBLEMFac21Fac18,MATCH(I155,'Model 1'!$A$80:$A$109,1),MATCH($D$4,'Model 1'!$C$79:$F$79,0))</f>
        <v>0.8512053781</v>
      </c>
      <c r="P155" s="33">
        <f t="shared" ref="P155:R155" si="307">P154</f>
        <v>0.9696737797</v>
      </c>
      <c r="Q155" s="33">
        <f t="shared" si="307"/>
        <v>0.9803476433</v>
      </c>
      <c r="R155" s="33">
        <f t="shared" si="307"/>
        <v>1.004679405</v>
      </c>
      <c r="S155" s="33">
        <f t="array" ref="S155">IFERROR(INDEX('Model 1'!EMBLEMFac21Fac26,MATCH(H155,'Model 1'!$H$203:$H$324,0),MATCH($D$4,'Model 1'!$C$202:$F$202,0)),S154)</f>
        <v>1.234845549</v>
      </c>
      <c r="T155" s="33">
        <f t="shared" si="3"/>
        <v>0.5285939698</v>
      </c>
      <c r="U155" s="5"/>
      <c r="V155" s="18">
        <f t="shared" si="31"/>
        <v>13</v>
      </c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18">
        <f t="shared" si="28"/>
        <v>92</v>
      </c>
      <c r="H156" s="5" t="s">
        <v>428</v>
      </c>
      <c r="I156" s="32">
        <f>IF('Model 1'!$B$330="C",$B$5*(1+'Model 1'!$B$329)^(V156-1),IF('Model 1'!$B$330="S",$B$5*(1+'Model 1'!$B$329*(V156-1)),$B$5))</f>
        <v>427.7282661</v>
      </c>
      <c r="J156" s="33">
        <f t="shared" ref="J156:M156" si="308">J155</f>
        <v>0.5234722574</v>
      </c>
      <c r="K156" s="33">
        <f t="shared" si="308"/>
        <v>0.9691677626</v>
      </c>
      <c r="L156" s="33">
        <f t="shared" si="308"/>
        <v>0.9862433547</v>
      </c>
      <c r="M156" s="33">
        <f t="shared" si="308"/>
        <v>1.83511693</v>
      </c>
      <c r="N156" s="33">
        <f t="array" ref="N156">INDEX('Model 1'!EMBLEMFac9Fac18,MATCH(I156,'Model 1'!$A$45:$A$74,1),MATCH($D$5,'Model 1'!$C$44:$G$44,0))</f>
        <v>0.573457823</v>
      </c>
      <c r="O156" s="33">
        <f t="array" ref="O156">INDEX('Model 1'!EMBLEMFac21Fac18,MATCH(I156,'Model 1'!$A$80:$A$109,1),MATCH($D$4,'Model 1'!$C$79:$F$79,0))</f>
        <v>0.8512053781</v>
      </c>
      <c r="P156" s="33">
        <f t="shared" ref="P156:R156" si="309">P155</f>
        <v>0.9696737797</v>
      </c>
      <c r="Q156" s="33">
        <f t="shared" si="309"/>
        <v>0.9803476433</v>
      </c>
      <c r="R156" s="33">
        <f t="shared" si="309"/>
        <v>1.004679405</v>
      </c>
      <c r="S156" s="33">
        <f t="array" ref="S156">IFERROR(INDEX('Model 1'!EMBLEMFac21Fac26,MATCH(H156,'Model 1'!$H$203:$H$324,0),MATCH($D$4,'Model 1'!$C$202:$F$202,0)),S155)</f>
        <v>1.234845549</v>
      </c>
      <c r="T156" s="33">
        <f t="shared" si="3"/>
        <v>0.5285939698</v>
      </c>
      <c r="U156" s="5"/>
      <c r="V156" s="18">
        <f t="shared" si="31"/>
        <v>13</v>
      </c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18">
        <f t="shared" si="28"/>
        <v>92</v>
      </c>
      <c r="H157" s="5" t="s">
        <v>429</v>
      </c>
      <c r="I157" s="32">
        <f>IF('Model 1'!$B$330="C",$B$5*(1+'Model 1'!$B$329)^(V157-1),IF('Model 1'!$B$330="S",$B$5*(1+'Model 1'!$B$329*(V157-1)),$B$5))</f>
        <v>427.7282661</v>
      </c>
      <c r="J157" s="33">
        <f t="shared" ref="J157:M157" si="310">J156</f>
        <v>0.5234722574</v>
      </c>
      <c r="K157" s="33">
        <f t="shared" si="310"/>
        <v>0.9691677626</v>
      </c>
      <c r="L157" s="33">
        <f t="shared" si="310"/>
        <v>0.9862433547</v>
      </c>
      <c r="M157" s="33">
        <f t="shared" si="310"/>
        <v>1.83511693</v>
      </c>
      <c r="N157" s="33">
        <f t="array" ref="N157">INDEX('Model 1'!EMBLEMFac9Fac18,MATCH(I157,'Model 1'!$A$45:$A$74,1),MATCH($D$5,'Model 1'!$C$44:$G$44,0))</f>
        <v>0.573457823</v>
      </c>
      <c r="O157" s="33">
        <f t="array" ref="O157">INDEX('Model 1'!EMBLEMFac21Fac18,MATCH(I157,'Model 1'!$A$80:$A$109,1),MATCH($D$4,'Model 1'!$C$79:$F$79,0))</f>
        <v>0.8512053781</v>
      </c>
      <c r="P157" s="33">
        <f t="shared" ref="P157:R157" si="311">P156</f>
        <v>0.9696737797</v>
      </c>
      <c r="Q157" s="33">
        <f t="shared" si="311"/>
        <v>0.9803476433</v>
      </c>
      <c r="R157" s="33">
        <f t="shared" si="311"/>
        <v>1.004679405</v>
      </c>
      <c r="S157" s="33">
        <f t="array" ref="S157">IFERROR(INDEX('Model 1'!EMBLEMFac21Fac26,MATCH(H157,'Model 1'!$H$203:$H$324,0),MATCH($D$4,'Model 1'!$C$202:$F$202,0)),S156)</f>
        <v>1.234845549</v>
      </c>
      <c r="T157" s="33">
        <f t="shared" si="3"/>
        <v>0.5285939698</v>
      </c>
      <c r="U157" s="5"/>
      <c r="V157" s="18">
        <f t="shared" si="31"/>
        <v>13</v>
      </c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18">
        <f t="shared" si="28"/>
        <v>92</v>
      </c>
      <c r="H158" s="5" t="s">
        <v>430</v>
      </c>
      <c r="I158" s="32">
        <f>IF('Model 1'!$B$330="C",$B$5*(1+'Model 1'!$B$329)^(V158-1),IF('Model 1'!$B$330="S",$B$5*(1+'Model 1'!$B$329*(V158-1)),$B$5))</f>
        <v>427.7282661</v>
      </c>
      <c r="J158" s="33">
        <f t="shared" ref="J158:M158" si="312">J157</f>
        <v>0.5234722574</v>
      </c>
      <c r="K158" s="33">
        <f t="shared" si="312"/>
        <v>0.9691677626</v>
      </c>
      <c r="L158" s="33">
        <f t="shared" si="312"/>
        <v>0.9862433547</v>
      </c>
      <c r="M158" s="33">
        <f t="shared" si="312"/>
        <v>1.83511693</v>
      </c>
      <c r="N158" s="33">
        <f t="array" ref="N158">INDEX('Model 1'!EMBLEMFac9Fac18,MATCH(I158,'Model 1'!$A$45:$A$74,1),MATCH($D$5,'Model 1'!$C$44:$G$44,0))</f>
        <v>0.573457823</v>
      </c>
      <c r="O158" s="33">
        <f t="array" ref="O158">INDEX('Model 1'!EMBLEMFac21Fac18,MATCH(I158,'Model 1'!$A$80:$A$109,1),MATCH($D$4,'Model 1'!$C$79:$F$79,0))</f>
        <v>0.8512053781</v>
      </c>
      <c r="P158" s="33">
        <f t="shared" ref="P158:R158" si="313">P157</f>
        <v>0.9696737797</v>
      </c>
      <c r="Q158" s="33">
        <f t="shared" si="313"/>
        <v>0.9803476433</v>
      </c>
      <c r="R158" s="33">
        <f t="shared" si="313"/>
        <v>1.004679405</v>
      </c>
      <c r="S158" s="33">
        <f t="array" ref="S158">IFERROR(INDEX('Model 1'!EMBLEMFac21Fac26,MATCH(H158,'Model 1'!$H$203:$H$324,0),MATCH($D$4,'Model 1'!$C$202:$F$202,0)),S157)</f>
        <v>1.234845549</v>
      </c>
      <c r="T158" s="33">
        <f t="shared" si="3"/>
        <v>0.5285939698</v>
      </c>
      <c r="U158" s="5"/>
      <c r="V158" s="18">
        <f t="shared" si="31"/>
        <v>13</v>
      </c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18">
        <f t="shared" si="28"/>
        <v>92</v>
      </c>
      <c r="H159" s="5" t="s">
        <v>431</v>
      </c>
      <c r="I159" s="32">
        <f>IF('Model 1'!$B$330="C",$B$5*(1+'Model 1'!$B$329)^(V159-1),IF('Model 1'!$B$330="S",$B$5*(1+'Model 1'!$B$329*(V159-1)),$B$5))</f>
        <v>427.7282661</v>
      </c>
      <c r="J159" s="33">
        <f t="shared" ref="J159:M159" si="314">J158</f>
        <v>0.5234722574</v>
      </c>
      <c r="K159" s="33">
        <f t="shared" si="314"/>
        <v>0.9691677626</v>
      </c>
      <c r="L159" s="33">
        <f t="shared" si="314"/>
        <v>0.9862433547</v>
      </c>
      <c r="M159" s="33">
        <f t="shared" si="314"/>
        <v>1.83511693</v>
      </c>
      <c r="N159" s="33">
        <f t="array" ref="N159">INDEX('Model 1'!EMBLEMFac9Fac18,MATCH(I159,'Model 1'!$A$45:$A$74,1),MATCH($D$5,'Model 1'!$C$44:$G$44,0))</f>
        <v>0.573457823</v>
      </c>
      <c r="O159" s="33">
        <f t="array" ref="O159">INDEX('Model 1'!EMBLEMFac21Fac18,MATCH(I159,'Model 1'!$A$80:$A$109,1),MATCH($D$4,'Model 1'!$C$79:$F$79,0))</f>
        <v>0.8512053781</v>
      </c>
      <c r="P159" s="33">
        <f t="shared" ref="P159:R159" si="315">P158</f>
        <v>0.9696737797</v>
      </c>
      <c r="Q159" s="33">
        <f t="shared" si="315"/>
        <v>0.9803476433</v>
      </c>
      <c r="R159" s="33">
        <f t="shared" si="315"/>
        <v>1.004679405</v>
      </c>
      <c r="S159" s="33">
        <f t="array" ref="S159">IFERROR(INDEX('Model 1'!EMBLEMFac21Fac26,MATCH(H159,'Model 1'!$H$203:$H$324,0),MATCH($D$4,'Model 1'!$C$202:$F$202,0)),S158)</f>
        <v>1.234845549</v>
      </c>
      <c r="T159" s="33">
        <f t="shared" si="3"/>
        <v>0.5285939698</v>
      </c>
      <c r="U159" s="5"/>
      <c r="V159" s="18">
        <f t="shared" si="31"/>
        <v>13</v>
      </c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18">
        <f t="shared" si="28"/>
        <v>93</v>
      </c>
      <c r="H160" s="5" t="s">
        <v>432</v>
      </c>
      <c r="I160" s="32">
        <f>IF('Model 1'!$B$330="C",$B$5*(1+'Model 1'!$B$329)^(V160-1),IF('Model 1'!$B$330="S",$B$5*(1+'Model 1'!$B$329*(V160-1)),$B$5))</f>
        <v>440.560114</v>
      </c>
      <c r="J160" s="33">
        <f t="shared" ref="J160:M160" si="316">J159</f>
        <v>0.5234722574</v>
      </c>
      <c r="K160" s="33">
        <f t="shared" si="316"/>
        <v>0.9691677626</v>
      </c>
      <c r="L160" s="33">
        <f t="shared" si="316"/>
        <v>0.9862433547</v>
      </c>
      <c r="M160" s="33">
        <f t="shared" si="316"/>
        <v>1.83511693</v>
      </c>
      <c r="N160" s="33">
        <f t="array" ref="N160">INDEX('Model 1'!EMBLEMFac9Fac18,MATCH(I160,'Model 1'!$A$45:$A$74,1),MATCH($D$5,'Model 1'!$C$44:$G$44,0))</f>
        <v>0.573457823</v>
      </c>
      <c r="O160" s="33">
        <f t="array" ref="O160">INDEX('Model 1'!EMBLEMFac21Fac18,MATCH(I160,'Model 1'!$A$80:$A$109,1),MATCH($D$4,'Model 1'!$C$79:$F$79,0))</f>
        <v>0.8512053781</v>
      </c>
      <c r="P160" s="33">
        <f t="shared" ref="P160:R160" si="317">P159</f>
        <v>0.9696737797</v>
      </c>
      <c r="Q160" s="33">
        <f t="shared" si="317"/>
        <v>0.9803476433</v>
      </c>
      <c r="R160" s="33">
        <f t="shared" si="317"/>
        <v>1.004679405</v>
      </c>
      <c r="S160" s="33">
        <f t="array" ref="S160">IFERROR(INDEX('Model 1'!EMBLEMFac21Fac26,MATCH(H160,'Model 1'!$H$203:$H$324,0),MATCH($D$4,'Model 1'!$C$202:$F$202,0)),S159)</f>
        <v>1.234845549</v>
      </c>
      <c r="T160" s="33">
        <f t="shared" si="3"/>
        <v>0.5285939698</v>
      </c>
      <c r="U160" s="5"/>
      <c r="V160" s="18">
        <f t="shared" si="31"/>
        <v>14</v>
      </c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18">
        <f t="shared" si="28"/>
        <v>93</v>
      </c>
      <c r="H161" s="5" t="s">
        <v>433</v>
      </c>
      <c r="I161" s="32">
        <f>IF('Model 1'!$B$330="C",$B$5*(1+'Model 1'!$B$329)^(V161-1),IF('Model 1'!$B$330="S",$B$5*(1+'Model 1'!$B$329*(V161-1)),$B$5))</f>
        <v>440.560114</v>
      </c>
      <c r="J161" s="33">
        <f t="shared" ref="J161:M161" si="318">J160</f>
        <v>0.5234722574</v>
      </c>
      <c r="K161" s="33">
        <f t="shared" si="318"/>
        <v>0.9691677626</v>
      </c>
      <c r="L161" s="33">
        <f t="shared" si="318"/>
        <v>0.9862433547</v>
      </c>
      <c r="M161" s="33">
        <f t="shared" si="318"/>
        <v>1.83511693</v>
      </c>
      <c r="N161" s="33">
        <f t="array" ref="N161">INDEX('Model 1'!EMBLEMFac9Fac18,MATCH(I161,'Model 1'!$A$45:$A$74,1),MATCH($D$5,'Model 1'!$C$44:$G$44,0))</f>
        <v>0.573457823</v>
      </c>
      <c r="O161" s="33">
        <f t="array" ref="O161">INDEX('Model 1'!EMBLEMFac21Fac18,MATCH(I161,'Model 1'!$A$80:$A$109,1),MATCH($D$4,'Model 1'!$C$79:$F$79,0))</f>
        <v>0.8512053781</v>
      </c>
      <c r="P161" s="33">
        <f t="shared" ref="P161:R161" si="319">P160</f>
        <v>0.9696737797</v>
      </c>
      <c r="Q161" s="33">
        <f t="shared" si="319"/>
        <v>0.9803476433</v>
      </c>
      <c r="R161" s="33">
        <f t="shared" si="319"/>
        <v>1.004679405</v>
      </c>
      <c r="S161" s="33">
        <f t="array" ref="S161">IFERROR(INDEX('Model 1'!EMBLEMFac21Fac26,MATCH(H161,'Model 1'!$H$203:$H$324,0),MATCH($D$4,'Model 1'!$C$202:$F$202,0)),S160)</f>
        <v>1.234845549</v>
      </c>
      <c r="T161" s="33">
        <f t="shared" si="3"/>
        <v>0.5285939698</v>
      </c>
      <c r="U161" s="5"/>
      <c r="V161" s="18">
        <f t="shared" si="31"/>
        <v>14</v>
      </c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18">
        <f t="shared" si="28"/>
        <v>93</v>
      </c>
      <c r="H162" s="5" t="s">
        <v>434</v>
      </c>
      <c r="I162" s="32">
        <f>IF('Model 1'!$B$330="C",$B$5*(1+'Model 1'!$B$329)^(V162-1),IF('Model 1'!$B$330="S",$B$5*(1+'Model 1'!$B$329*(V162-1)),$B$5))</f>
        <v>440.560114</v>
      </c>
      <c r="J162" s="33">
        <f t="shared" ref="J162:M162" si="320">J161</f>
        <v>0.5234722574</v>
      </c>
      <c r="K162" s="33">
        <f t="shared" si="320"/>
        <v>0.9691677626</v>
      </c>
      <c r="L162" s="33">
        <f t="shared" si="320"/>
        <v>0.9862433547</v>
      </c>
      <c r="M162" s="33">
        <f t="shared" si="320"/>
        <v>1.83511693</v>
      </c>
      <c r="N162" s="33">
        <f t="array" ref="N162">INDEX('Model 1'!EMBLEMFac9Fac18,MATCH(I162,'Model 1'!$A$45:$A$74,1),MATCH($D$5,'Model 1'!$C$44:$G$44,0))</f>
        <v>0.573457823</v>
      </c>
      <c r="O162" s="33">
        <f t="array" ref="O162">INDEX('Model 1'!EMBLEMFac21Fac18,MATCH(I162,'Model 1'!$A$80:$A$109,1),MATCH($D$4,'Model 1'!$C$79:$F$79,0))</f>
        <v>0.8512053781</v>
      </c>
      <c r="P162" s="33">
        <f t="shared" ref="P162:R162" si="321">P161</f>
        <v>0.9696737797</v>
      </c>
      <c r="Q162" s="33">
        <f t="shared" si="321"/>
        <v>0.9803476433</v>
      </c>
      <c r="R162" s="33">
        <f t="shared" si="321"/>
        <v>1.004679405</v>
      </c>
      <c r="S162" s="33">
        <f t="array" ref="S162">IFERROR(INDEX('Model 1'!EMBLEMFac21Fac26,MATCH(H162,'Model 1'!$H$203:$H$324,0),MATCH($D$4,'Model 1'!$C$202:$F$202,0)),S161)</f>
        <v>1.234845549</v>
      </c>
      <c r="T162" s="33">
        <f t="shared" si="3"/>
        <v>0.5285939698</v>
      </c>
      <c r="U162" s="5"/>
      <c r="V162" s="18">
        <f t="shared" si="31"/>
        <v>14</v>
      </c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18">
        <f t="shared" si="28"/>
        <v>93</v>
      </c>
      <c r="H163" s="5" t="s">
        <v>435</v>
      </c>
      <c r="I163" s="32">
        <f>IF('Model 1'!$B$330="C",$B$5*(1+'Model 1'!$B$329)^(V163-1),IF('Model 1'!$B$330="S",$B$5*(1+'Model 1'!$B$329*(V163-1)),$B$5))</f>
        <v>440.560114</v>
      </c>
      <c r="J163" s="33">
        <f t="shared" ref="J163:M163" si="322">J162</f>
        <v>0.5234722574</v>
      </c>
      <c r="K163" s="33">
        <f t="shared" si="322"/>
        <v>0.9691677626</v>
      </c>
      <c r="L163" s="33">
        <f t="shared" si="322"/>
        <v>0.9862433547</v>
      </c>
      <c r="M163" s="33">
        <f t="shared" si="322"/>
        <v>1.83511693</v>
      </c>
      <c r="N163" s="33">
        <f t="array" ref="N163">INDEX('Model 1'!EMBLEMFac9Fac18,MATCH(I163,'Model 1'!$A$45:$A$74,1),MATCH($D$5,'Model 1'!$C$44:$G$44,0))</f>
        <v>0.573457823</v>
      </c>
      <c r="O163" s="33">
        <f t="array" ref="O163">INDEX('Model 1'!EMBLEMFac21Fac18,MATCH(I163,'Model 1'!$A$80:$A$109,1),MATCH($D$4,'Model 1'!$C$79:$F$79,0))</f>
        <v>0.8512053781</v>
      </c>
      <c r="P163" s="33">
        <f t="shared" ref="P163:R163" si="323">P162</f>
        <v>0.9696737797</v>
      </c>
      <c r="Q163" s="33">
        <f t="shared" si="323"/>
        <v>0.9803476433</v>
      </c>
      <c r="R163" s="33">
        <f t="shared" si="323"/>
        <v>1.004679405</v>
      </c>
      <c r="S163" s="33">
        <f t="array" ref="S163">IFERROR(INDEX('Model 1'!EMBLEMFac21Fac26,MATCH(H163,'Model 1'!$H$203:$H$324,0),MATCH($D$4,'Model 1'!$C$202:$F$202,0)),S162)</f>
        <v>1.234845549</v>
      </c>
      <c r="T163" s="33">
        <f t="shared" si="3"/>
        <v>0.5285939698</v>
      </c>
      <c r="U163" s="5"/>
      <c r="V163" s="18">
        <f t="shared" si="31"/>
        <v>14</v>
      </c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18">
        <f t="shared" si="28"/>
        <v>93</v>
      </c>
      <c r="H164" s="5" t="s">
        <v>436</v>
      </c>
      <c r="I164" s="32">
        <f>IF('Model 1'!$B$330="C",$B$5*(1+'Model 1'!$B$329)^(V164-1),IF('Model 1'!$B$330="S",$B$5*(1+'Model 1'!$B$329*(V164-1)),$B$5))</f>
        <v>440.560114</v>
      </c>
      <c r="J164" s="33">
        <f t="shared" ref="J164:M164" si="324">J163</f>
        <v>0.5234722574</v>
      </c>
      <c r="K164" s="33">
        <f t="shared" si="324"/>
        <v>0.9691677626</v>
      </c>
      <c r="L164" s="33">
        <f t="shared" si="324"/>
        <v>0.9862433547</v>
      </c>
      <c r="M164" s="33">
        <f t="shared" si="324"/>
        <v>1.83511693</v>
      </c>
      <c r="N164" s="33">
        <f t="array" ref="N164">INDEX('Model 1'!EMBLEMFac9Fac18,MATCH(I164,'Model 1'!$A$45:$A$74,1),MATCH($D$5,'Model 1'!$C$44:$G$44,0))</f>
        <v>0.573457823</v>
      </c>
      <c r="O164" s="33">
        <f t="array" ref="O164">INDEX('Model 1'!EMBLEMFac21Fac18,MATCH(I164,'Model 1'!$A$80:$A$109,1),MATCH($D$4,'Model 1'!$C$79:$F$79,0))</f>
        <v>0.8512053781</v>
      </c>
      <c r="P164" s="33">
        <f t="shared" ref="P164:R164" si="325">P163</f>
        <v>0.9696737797</v>
      </c>
      <c r="Q164" s="33">
        <f t="shared" si="325"/>
        <v>0.9803476433</v>
      </c>
      <c r="R164" s="33">
        <f t="shared" si="325"/>
        <v>1.004679405</v>
      </c>
      <c r="S164" s="33">
        <f t="array" ref="S164">IFERROR(INDEX('Model 1'!EMBLEMFac21Fac26,MATCH(H164,'Model 1'!$H$203:$H$324,0),MATCH($D$4,'Model 1'!$C$202:$F$202,0)),S163)</f>
        <v>1.234845549</v>
      </c>
      <c r="T164" s="33">
        <f t="shared" si="3"/>
        <v>0.5285939698</v>
      </c>
      <c r="U164" s="5"/>
      <c r="V164" s="18">
        <f t="shared" si="31"/>
        <v>14</v>
      </c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18">
        <f t="shared" si="28"/>
        <v>93</v>
      </c>
      <c r="H165" s="5" t="s">
        <v>437</v>
      </c>
      <c r="I165" s="32">
        <f>IF('Model 1'!$B$330="C",$B$5*(1+'Model 1'!$B$329)^(V165-1),IF('Model 1'!$B$330="S",$B$5*(1+'Model 1'!$B$329*(V165-1)),$B$5))</f>
        <v>440.560114</v>
      </c>
      <c r="J165" s="33">
        <f t="shared" ref="J165:M165" si="326">J164</f>
        <v>0.5234722574</v>
      </c>
      <c r="K165" s="33">
        <f t="shared" si="326"/>
        <v>0.9691677626</v>
      </c>
      <c r="L165" s="33">
        <f t="shared" si="326"/>
        <v>0.9862433547</v>
      </c>
      <c r="M165" s="33">
        <f t="shared" si="326"/>
        <v>1.83511693</v>
      </c>
      <c r="N165" s="33">
        <f t="array" ref="N165">INDEX('Model 1'!EMBLEMFac9Fac18,MATCH(I165,'Model 1'!$A$45:$A$74,1),MATCH($D$5,'Model 1'!$C$44:$G$44,0))</f>
        <v>0.573457823</v>
      </c>
      <c r="O165" s="33">
        <f t="array" ref="O165">INDEX('Model 1'!EMBLEMFac21Fac18,MATCH(I165,'Model 1'!$A$80:$A$109,1),MATCH($D$4,'Model 1'!$C$79:$F$79,0))</f>
        <v>0.8512053781</v>
      </c>
      <c r="P165" s="33">
        <f t="shared" ref="P165:R165" si="327">P164</f>
        <v>0.9696737797</v>
      </c>
      <c r="Q165" s="33">
        <f t="shared" si="327"/>
        <v>0.9803476433</v>
      </c>
      <c r="R165" s="33">
        <f t="shared" si="327"/>
        <v>1.004679405</v>
      </c>
      <c r="S165" s="33">
        <f t="array" ref="S165">IFERROR(INDEX('Model 1'!EMBLEMFac21Fac26,MATCH(H165,'Model 1'!$H$203:$H$324,0),MATCH($D$4,'Model 1'!$C$202:$F$202,0)),S164)</f>
        <v>1.234845549</v>
      </c>
      <c r="T165" s="33">
        <f t="shared" si="3"/>
        <v>0.5285939698</v>
      </c>
      <c r="U165" s="5"/>
      <c r="V165" s="18">
        <f t="shared" si="31"/>
        <v>14</v>
      </c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18">
        <f t="shared" si="28"/>
        <v>93</v>
      </c>
      <c r="H166" s="5" t="s">
        <v>438</v>
      </c>
      <c r="I166" s="32">
        <f>IF('Model 1'!$B$330="C",$B$5*(1+'Model 1'!$B$329)^(V166-1),IF('Model 1'!$B$330="S",$B$5*(1+'Model 1'!$B$329*(V166-1)),$B$5))</f>
        <v>440.560114</v>
      </c>
      <c r="J166" s="33">
        <f t="shared" ref="J166:M166" si="328">J165</f>
        <v>0.5234722574</v>
      </c>
      <c r="K166" s="33">
        <f t="shared" si="328"/>
        <v>0.9691677626</v>
      </c>
      <c r="L166" s="33">
        <f t="shared" si="328"/>
        <v>0.9862433547</v>
      </c>
      <c r="M166" s="33">
        <f t="shared" si="328"/>
        <v>1.83511693</v>
      </c>
      <c r="N166" s="33">
        <f t="array" ref="N166">INDEX('Model 1'!EMBLEMFac9Fac18,MATCH(I166,'Model 1'!$A$45:$A$74,1),MATCH($D$5,'Model 1'!$C$44:$G$44,0))</f>
        <v>0.573457823</v>
      </c>
      <c r="O166" s="33">
        <f t="array" ref="O166">INDEX('Model 1'!EMBLEMFac21Fac18,MATCH(I166,'Model 1'!$A$80:$A$109,1),MATCH($D$4,'Model 1'!$C$79:$F$79,0))</f>
        <v>0.8512053781</v>
      </c>
      <c r="P166" s="33">
        <f t="shared" ref="P166:R166" si="329">P165</f>
        <v>0.9696737797</v>
      </c>
      <c r="Q166" s="33">
        <f t="shared" si="329"/>
        <v>0.9803476433</v>
      </c>
      <c r="R166" s="33">
        <f t="shared" si="329"/>
        <v>1.004679405</v>
      </c>
      <c r="S166" s="33">
        <f t="array" ref="S166">IFERROR(INDEX('Model 1'!EMBLEMFac21Fac26,MATCH(H166,'Model 1'!$H$203:$H$324,0),MATCH($D$4,'Model 1'!$C$202:$F$202,0)),S165)</f>
        <v>1.234845549</v>
      </c>
      <c r="T166" s="33">
        <f t="shared" si="3"/>
        <v>0.5285939698</v>
      </c>
      <c r="U166" s="5"/>
      <c r="V166" s="18">
        <f t="shared" si="31"/>
        <v>14</v>
      </c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18">
        <f t="shared" si="28"/>
        <v>93</v>
      </c>
      <c r="H167" s="5" t="s">
        <v>439</v>
      </c>
      <c r="I167" s="32">
        <f>IF('Model 1'!$B$330="C",$B$5*(1+'Model 1'!$B$329)^(V167-1),IF('Model 1'!$B$330="S",$B$5*(1+'Model 1'!$B$329*(V167-1)),$B$5))</f>
        <v>440.560114</v>
      </c>
      <c r="J167" s="33">
        <f t="shared" ref="J167:M167" si="330">J166</f>
        <v>0.5234722574</v>
      </c>
      <c r="K167" s="33">
        <f t="shared" si="330"/>
        <v>0.9691677626</v>
      </c>
      <c r="L167" s="33">
        <f t="shared" si="330"/>
        <v>0.9862433547</v>
      </c>
      <c r="M167" s="33">
        <f t="shared" si="330"/>
        <v>1.83511693</v>
      </c>
      <c r="N167" s="33">
        <f t="array" ref="N167">INDEX('Model 1'!EMBLEMFac9Fac18,MATCH(I167,'Model 1'!$A$45:$A$74,1),MATCH($D$5,'Model 1'!$C$44:$G$44,0))</f>
        <v>0.573457823</v>
      </c>
      <c r="O167" s="33">
        <f t="array" ref="O167">INDEX('Model 1'!EMBLEMFac21Fac18,MATCH(I167,'Model 1'!$A$80:$A$109,1),MATCH($D$4,'Model 1'!$C$79:$F$79,0))</f>
        <v>0.8512053781</v>
      </c>
      <c r="P167" s="33">
        <f t="shared" ref="P167:R167" si="331">P166</f>
        <v>0.9696737797</v>
      </c>
      <c r="Q167" s="33">
        <f t="shared" si="331"/>
        <v>0.9803476433</v>
      </c>
      <c r="R167" s="33">
        <f t="shared" si="331"/>
        <v>1.004679405</v>
      </c>
      <c r="S167" s="33">
        <f t="array" ref="S167">IFERROR(INDEX('Model 1'!EMBLEMFac21Fac26,MATCH(H167,'Model 1'!$H$203:$H$324,0),MATCH($D$4,'Model 1'!$C$202:$F$202,0)),S166)</f>
        <v>1.234845549</v>
      </c>
      <c r="T167" s="33">
        <f t="shared" si="3"/>
        <v>0.5285939698</v>
      </c>
      <c r="U167" s="5"/>
      <c r="V167" s="18">
        <f t="shared" si="31"/>
        <v>14</v>
      </c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18">
        <f t="shared" si="28"/>
        <v>93</v>
      </c>
      <c r="H168" s="5" t="s">
        <v>440</v>
      </c>
      <c r="I168" s="32">
        <f>IF('Model 1'!$B$330="C",$B$5*(1+'Model 1'!$B$329)^(V168-1),IF('Model 1'!$B$330="S",$B$5*(1+'Model 1'!$B$329*(V168-1)),$B$5))</f>
        <v>440.560114</v>
      </c>
      <c r="J168" s="33">
        <f t="shared" ref="J168:M168" si="332">J167</f>
        <v>0.5234722574</v>
      </c>
      <c r="K168" s="33">
        <f t="shared" si="332"/>
        <v>0.9691677626</v>
      </c>
      <c r="L168" s="33">
        <f t="shared" si="332"/>
        <v>0.9862433547</v>
      </c>
      <c r="M168" s="33">
        <f t="shared" si="332"/>
        <v>1.83511693</v>
      </c>
      <c r="N168" s="33">
        <f t="array" ref="N168">INDEX('Model 1'!EMBLEMFac9Fac18,MATCH(I168,'Model 1'!$A$45:$A$74,1),MATCH($D$5,'Model 1'!$C$44:$G$44,0))</f>
        <v>0.573457823</v>
      </c>
      <c r="O168" s="33">
        <f t="array" ref="O168">INDEX('Model 1'!EMBLEMFac21Fac18,MATCH(I168,'Model 1'!$A$80:$A$109,1),MATCH($D$4,'Model 1'!$C$79:$F$79,0))</f>
        <v>0.8512053781</v>
      </c>
      <c r="P168" s="33">
        <f t="shared" ref="P168:R168" si="333">P167</f>
        <v>0.9696737797</v>
      </c>
      <c r="Q168" s="33">
        <f t="shared" si="333"/>
        <v>0.9803476433</v>
      </c>
      <c r="R168" s="33">
        <f t="shared" si="333"/>
        <v>1.004679405</v>
      </c>
      <c r="S168" s="33">
        <f t="array" ref="S168">IFERROR(INDEX('Model 1'!EMBLEMFac21Fac26,MATCH(H168,'Model 1'!$H$203:$H$324,0),MATCH($D$4,'Model 1'!$C$202:$F$202,0)),S167)</f>
        <v>1.234845549</v>
      </c>
      <c r="T168" s="33">
        <f t="shared" si="3"/>
        <v>0.5285939698</v>
      </c>
      <c r="U168" s="5"/>
      <c r="V168" s="18">
        <f t="shared" si="31"/>
        <v>14</v>
      </c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18">
        <f t="shared" si="28"/>
        <v>93</v>
      </c>
      <c r="H169" s="5" t="s">
        <v>441</v>
      </c>
      <c r="I169" s="32">
        <f>IF('Model 1'!$B$330="C",$B$5*(1+'Model 1'!$B$329)^(V169-1),IF('Model 1'!$B$330="S",$B$5*(1+'Model 1'!$B$329*(V169-1)),$B$5))</f>
        <v>440.560114</v>
      </c>
      <c r="J169" s="33">
        <f t="shared" ref="J169:M169" si="334">J168</f>
        <v>0.5234722574</v>
      </c>
      <c r="K169" s="33">
        <f t="shared" si="334"/>
        <v>0.9691677626</v>
      </c>
      <c r="L169" s="33">
        <f t="shared" si="334"/>
        <v>0.9862433547</v>
      </c>
      <c r="M169" s="33">
        <f t="shared" si="334"/>
        <v>1.83511693</v>
      </c>
      <c r="N169" s="33">
        <f t="array" ref="N169">INDEX('Model 1'!EMBLEMFac9Fac18,MATCH(I169,'Model 1'!$A$45:$A$74,1),MATCH($D$5,'Model 1'!$C$44:$G$44,0))</f>
        <v>0.573457823</v>
      </c>
      <c r="O169" s="33">
        <f t="array" ref="O169">INDEX('Model 1'!EMBLEMFac21Fac18,MATCH(I169,'Model 1'!$A$80:$A$109,1),MATCH($D$4,'Model 1'!$C$79:$F$79,0))</f>
        <v>0.8512053781</v>
      </c>
      <c r="P169" s="33">
        <f t="shared" ref="P169:R169" si="335">P168</f>
        <v>0.9696737797</v>
      </c>
      <c r="Q169" s="33">
        <f t="shared" si="335"/>
        <v>0.9803476433</v>
      </c>
      <c r="R169" s="33">
        <f t="shared" si="335"/>
        <v>1.004679405</v>
      </c>
      <c r="S169" s="33">
        <f t="array" ref="S169">IFERROR(INDEX('Model 1'!EMBLEMFac21Fac26,MATCH(H169,'Model 1'!$H$203:$H$324,0),MATCH($D$4,'Model 1'!$C$202:$F$202,0)),S168)</f>
        <v>1.234845549</v>
      </c>
      <c r="T169" s="33">
        <f t="shared" si="3"/>
        <v>0.5285939698</v>
      </c>
      <c r="U169" s="5"/>
      <c r="V169" s="18">
        <f t="shared" si="31"/>
        <v>14</v>
      </c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18">
        <f t="shared" si="28"/>
        <v>93</v>
      </c>
      <c r="H170" s="5" t="s">
        <v>442</v>
      </c>
      <c r="I170" s="32">
        <f>IF('Model 1'!$B$330="C",$B$5*(1+'Model 1'!$B$329)^(V170-1),IF('Model 1'!$B$330="S",$B$5*(1+'Model 1'!$B$329*(V170-1)),$B$5))</f>
        <v>440.560114</v>
      </c>
      <c r="J170" s="33">
        <f t="shared" ref="J170:M170" si="336">J169</f>
        <v>0.5234722574</v>
      </c>
      <c r="K170" s="33">
        <f t="shared" si="336"/>
        <v>0.9691677626</v>
      </c>
      <c r="L170" s="33">
        <f t="shared" si="336"/>
        <v>0.9862433547</v>
      </c>
      <c r="M170" s="33">
        <f t="shared" si="336"/>
        <v>1.83511693</v>
      </c>
      <c r="N170" s="33">
        <f t="array" ref="N170">INDEX('Model 1'!EMBLEMFac9Fac18,MATCH(I170,'Model 1'!$A$45:$A$74,1),MATCH($D$5,'Model 1'!$C$44:$G$44,0))</f>
        <v>0.573457823</v>
      </c>
      <c r="O170" s="33">
        <f t="array" ref="O170">INDEX('Model 1'!EMBLEMFac21Fac18,MATCH(I170,'Model 1'!$A$80:$A$109,1),MATCH($D$4,'Model 1'!$C$79:$F$79,0))</f>
        <v>0.8512053781</v>
      </c>
      <c r="P170" s="33">
        <f t="shared" ref="P170:R170" si="337">P169</f>
        <v>0.9696737797</v>
      </c>
      <c r="Q170" s="33">
        <f t="shared" si="337"/>
        <v>0.9803476433</v>
      </c>
      <c r="R170" s="33">
        <f t="shared" si="337"/>
        <v>1.004679405</v>
      </c>
      <c r="S170" s="33">
        <f t="array" ref="S170">IFERROR(INDEX('Model 1'!EMBLEMFac21Fac26,MATCH(H170,'Model 1'!$H$203:$H$324,0),MATCH($D$4,'Model 1'!$C$202:$F$202,0)),S169)</f>
        <v>1.234845549</v>
      </c>
      <c r="T170" s="33">
        <f t="shared" si="3"/>
        <v>0.5285939698</v>
      </c>
      <c r="U170" s="5"/>
      <c r="V170" s="18">
        <f t="shared" si="31"/>
        <v>14</v>
      </c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18">
        <f t="shared" si="28"/>
        <v>93</v>
      </c>
      <c r="H171" s="5" t="s">
        <v>443</v>
      </c>
      <c r="I171" s="32">
        <f>IF('Model 1'!$B$330="C",$B$5*(1+'Model 1'!$B$329)^(V171-1),IF('Model 1'!$B$330="S",$B$5*(1+'Model 1'!$B$329*(V171-1)),$B$5))</f>
        <v>440.560114</v>
      </c>
      <c r="J171" s="33">
        <f t="shared" ref="J171:M171" si="338">J170</f>
        <v>0.5234722574</v>
      </c>
      <c r="K171" s="33">
        <f t="shared" si="338"/>
        <v>0.9691677626</v>
      </c>
      <c r="L171" s="33">
        <f t="shared" si="338"/>
        <v>0.9862433547</v>
      </c>
      <c r="M171" s="33">
        <f t="shared" si="338"/>
        <v>1.83511693</v>
      </c>
      <c r="N171" s="33">
        <f t="array" ref="N171">INDEX('Model 1'!EMBLEMFac9Fac18,MATCH(I171,'Model 1'!$A$45:$A$74,1),MATCH($D$5,'Model 1'!$C$44:$G$44,0))</f>
        <v>0.573457823</v>
      </c>
      <c r="O171" s="33">
        <f t="array" ref="O171">INDEX('Model 1'!EMBLEMFac21Fac18,MATCH(I171,'Model 1'!$A$80:$A$109,1),MATCH($D$4,'Model 1'!$C$79:$F$79,0))</f>
        <v>0.8512053781</v>
      </c>
      <c r="P171" s="33">
        <f t="shared" ref="P171:R171" si="339">P170</f>
        <v>0.9696737797</v>
      </c>
      <c r="Q171" s="33">
        <f t="shared" si="339"/>
        <v>0.9803476433</v>
      </c>
      <c r="R171" s="33">
        <f t="shared" si="339"/>
        <v>1.004679405</v>
      </c>
      <c r="S171" s="33">
        <f t="array" ref="S171">IFERROR(INDEX('Model 1'!EMBLEMFac21Fac26,MATCH(H171,'Model 1'!$H$203:$H$324,0),MATCH($D$4,'Model 1'!$C$202:$F$202,0)),S170)</f>
        <v>1.234845549</v>
      </c>
      <c r="T171" s="33">
        <f t="shared" si="3"/>
        <v>0.5285939698</v>
      </c>
      <c r="U171" s="5"/>
      <c r="V171" s="18">
        <f t="shared" si="31"/>
        <v>14</v>
      </c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18">
        <f t="shared" si="28"/>
        <v>94</v>
      </c>
      <c r="H172" s="5" t="s">
        <v>444</v>
      </c>
      <c r="I172" s="32">
        <f>IF('Model 1'!$B$330="C",$B$5*(1+'Model 1'!$B$329)^(V172-1),IF('Model 1'!$B$330="S",$B$5*(1+'Model 1'!$B$329*(V172-1)),$B$5))</f>
        <v>453.7769175</v>
      </c>
      <c r="J172" s="33">
        <f t="shared" ref="J172:M172" si="340">J171</f>
        <v>0.5234722574</v>
      </c>
      <c r="K172" s="33">
        <f t="shared" si="340"/>
        <v>0.9691677626</v>
      </c>
      <c r="L172" s="33">
        <f t="shared" si="340"/>
        <v>0.9862433547</v>
      </c>
      <c r="M172" s="33">
        <f t="shared" si="340"/>
        <v>1.83511693</v>
      </c>
      <c r="N172" s="33">
        <f t="array" ref="N172">INDEX('Model 1'!EMBLEMFac9Fac18,MATCH(I172,'Model 1'!$A$45:$A$74,1),MATCH($D$5,'Model 1'!$C$44:$G$44,0))</f>
        <v>0.573457823</v>
      </c>
      <c r="O172" s="33">
        <f t="array" ref="O172">INDEX('Model 1'!EMBLEMFac21Fac18,MATCH(I172,'Model 1'!$A$80:$A$109,1),MATCH($D$4,'Model 1'!$C$79:$F$79,0))</f>
        <v>0.8512053781</v>
      </c>
      <c r="P172" s="33">
        <f t="shared" ref="P172:R172" si="341">P171</f>
        <v>0.9696737797</v>
      </c>
      <c r="Q172" s="33">
        <f t="shared" si="341"/>
        <v>0.9803476433</v>
      </c>
      <c r="R172" s="33">
        <f t="shared" si="341"/>
        <v>1.004679405</v>
      </c>
      <c r="S172" s="33">
        <f t="array" ref="S172">IFERROR(INDEX('Model 1'!EMBLEMFac21Fac26,MATCH(H172,'Model 1'!$H$203:$H$324,0),MATCH($D$4,'Model 1'!$C$202:$F$202,0)),S171)</f>
        <v>1.234845549</v>
      </c>
      <c r="T172" s="33">
        <f t="shared" si="3"/>
        <v>0.5285939698</v>
      </c>
      <c r="U172" s="5"/>
      <c r="V172" s="18">
        <f t="shared" si="31"/>
        <v>15</v>
      </c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18">
        <f t="shared" si="28"/>
        <v>94</v>
      </c>
      <c r="H173" s="5" t="s">
        <v>445</v>
      </c>
      <c r="I173" s="32">
        <f>IF('Model 1'!$B$330="C",$B$5*(1+'Model 1'!$B$329)^(V173-1),IF('Model 1'!$B$330="S",$B$5*(1+'Model 1'!$B$329*(V173-1)),$B$5))</f>
        <v>453.7769175</v>
      </c>
      <c r="J173" s="33">
        <f t="shared" ref="J173:M173" si="342">J172</f>
        <v>0.5234722574</v>
      </c>
      <c r="K173" s="33">
        <f t="shared" si="342"/>
        <v>0.9691677626</v>
      </c>
      <c r="L173" s="33">
        <f t="shared" si="342"/>
        <v>0.9862433547</v>
      </c>
      <c r="M173" s="33">
        <f t="shared" si="342"/>
        <v>1.83511693</v>
      </c>
      <c r="N173" s="33">
        <f t="array" ref="N173">INDEX('Model 1'!EMBLEMFac9Fac18,MATCH(I173,'Model 1'!$A$45:$A$74,1),MATCH($D$5,'Model 1'!$C$44:$G$44,0))</f>
        <v>0.573457823</v>
      </c>
      <c r="O173" s="33">
        <f t="array" ref="O173">INDEX('Model 1'!EMBLEMFac21Fac18,MATCH(I173,'Model 1'!$A$80:$A$109,1),MATCH($D$4,'Model 1'!$C$79:$F$79,0))</f>
        <v>0.8512053781</v>
      </c>
      <c r="P173" s="33">
        <f t="shared" ref="P173:R173" si="343">P172</f>
        <v>0.9696737797</v>
      </c>
      <c r="Q173" s="33">
        <f t="shared" si="343"/>
        <v>0.9803476433</v>
      </c>
      <c r="R173" s="33">
        <f t="shared" si="343"/>
        <v>1.004679405</v>
      </c>
      <c r="S173" s="33">
        <f t="array" ref="S173">IFERROR(INDEX('Model 1'!EMBLEMFac21Fac26,MATCH(H173,'Model 1'!$H$203:$H$324,0),MATCH($D$4,'Model 1'!$C$202:$F$202,0)),S172)</f>
        <v>1.234845549</v>
      </c>
      <c r="T173" s="33">
        <f t="shared" si="3"/>
        <v>0.5285939698</v>
      </c>
      <c r="U173" s="5"/>
      <c r="V173" s="18">
        <f t="shared" si="31"/>
        <v>15</v>
      </c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18">
        <f t="shared" si="28"/>
        <v>94</v>
      </c>
      <c r="H174" s="5" t="s">
        <v>446</v>
      </c>
      <c r="I174" s="32">
        <f>IF('Model 1'!$B$330="C",$B$5*(1+'Model 1'!$B$329)^(V174-1),IF('Model 1'!$B$330="S",$B$5*(1+'Model 1'!$B$329*(V174-1)),$B$5))</f>
        <v>453.7769175</v>
      </c>
      <c r="J174" s="33">
        <f t="shared" ref="J174:M174" si="344">J173</f>
        <v>0.5234722574</v>
      </c>
      <c r="K174" s="33">
        <f t="shared" si="344"/>
        <v>0.9691677626</v>
      </c>
      <c r="L174" s="33">
        <f t="shared" si="344"/>
        <v>0.9862433547</v>
      </c>
      <c r="M174" s="33">
        <f t="shared" si="344"/>
        <v>1.83511693</v>
      </c>
      <c r="N174" s="33">
        <f t="array" ref="N174">INDEX('Model 1'!EMBLEMFac9Fac18,MATCH(I174,'Model 1'!$A$45:$A$74,1),MATCH($D$5,'Model 1'!$C$44:$G$44,0))</f>
        <v>0.573457823</v>
      </c>
      <c r="O174" s="33">
        <f t="array" ref="O174">INDEX('Model 1'!EMBLEMFac21Fac18,MATCH(I174,'Model 1'!$A$80:$A$109,1),MATCH($D$4,'Model 1'!$C$79:$F$79,0))</f>
        <v>0.8512053781</v>
      </c>
      <c r="P174" s="33">
        <f t="shared" ref="P174:R174" si="345">P173</f>
        <v>0.9696737797</v>
      </c>
      <c r="Q174" s="33">
        <f t="shared" si="345"/>
        <v>0.9803476433</v>
      </c>
      <c r="R174" s="33">
        <f t="shared" si="345"/>
        <v>1.004679405</v>
      </c>
      <c r="S174" s="33">
        <f t="array" ref="S174">IFERROR(INDEX('Model 1'!EMBLEMFac21Fac26,MATCH(H174,'Model 1'!$H$203:$H$324,0),MATCH($D$4,'Model 1'!$C$202:$F$202,0)),S173)</f>
        <v>1.234845549</v>
      </c>
      <c r="T174" s="33">
        <f t="shared" si="3"/>
        <v>0.5285939698</v>
      </c>
      <c r="U174" s="5"/>
      <c r="V174" s="18">
        <f t="shared" si="31"/>
        <v>15</v>
      </c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18">
        <f t="shared" si="28"/>
        <v>94</v>
      </c>
      <c r="H175" s="5" t="s">
        <v>447</v>
      </c>
      <c r="I175" s="32">
        <f>IF('Model 1'!$B$330="C",$B$5*(1+'Model 1'!$B$329)^(V175-1),IF('Model 1'!$B$330="S",$B$5*(1+'Model 1'!$B$329*(V175-1)),$B$5))</f>
        <v>453.7769175</v>
      </c>
      <c r="J175" s="33">
        <f t="shared" ref="J175:M175" si="346">J174</f>
        <v>0.5234722574</v>
      </c>
      <c r="K175" s="33">
        <f t="shared" si="346"/>
        <v>0.9691677626</v>
      </c>
      <c r="L175" s="33">
        <f t="shared" si="346"/>
        <v>0.9862433547</v>
      </c>
      <c r="M175" s="33">
        <f t="shared" si="346"/>
        <v>1.83511693</v>
      </c>
      <c r="N175" s="33">
        <f t="array" ref="N175">INDEX('Model 1'!EMBLEMFac9Fac18,MATCH(I175,'Model 1'!$A$45:$A$74,1),MATCH($D$5,'Model 1'!$C$44:$G$44,0))</f>
        <v>0.573457823</v>
      </c>
      <c r="O175" s="33">
        <f t="array" ref="O175">INDEX('Model 1'!EMBLEMFac21Fac18,MATCH(I175,'Model 1'!$A$80:$A$109,1),MATCH($D$4,'Model 1'!$C$79:$F$79,0))</f>
        <v>0.8512053781</v>
      </c>
      <c r="P175" s="33">
        <f t="shared" ref="P175:R175" si="347">P174</f>
        <v>0.9696737797</v>
      </c>
      <c r="Q175" s="33">
        <f t="shared" si="347"/>
        <v>0.9803476433</v>
      </c>
      <c r="R175" s="33">
        <f t="shared" si="347"/>
        <v>1.004679405</v>
      </c>
      <c r="S175" s="33">
        <f t="array" ref="S175">IFERROR(INDEX('Model 1'!EMBLEMFac21Fac26,MATCH(H175,'Model 1'!$H$203:$H$324,0),MATCH($D$4,'Model 1'!$C$202:$F$202,0)),S174)</f>
        <v>1.234845549</v>
      </c>
      <c r="T175" s="33">
        <f t="shared" si="3"/>
        <v>0.5285939698</v>
      </c>
      <c r="U175" s="5"/>
      <c r="V175" s="18">
        <f t="shared" si="31"/>
        <v>15</v>
      </c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18">
        <f t="shared" si="28"/>
        <v>94</v>
      </c>
      <c r="H176" s="5" t="s">
        <v>448</v>
      </c>
      <c r="I176" s="32">
        <f>IF('Model 1'!$B$330="C",$B$5*(1+'Model 1'!$B$329)^(V176-1),IF('Model 1'!$B$330="S",$B$5*(1+'Model 1'!$B$329*(V176-1)),$B$5))</f>
        <v>453.7769175</v>
      </c>
      <c r="J176" s="33">
        <f t="shared" ref="J176:M176" si="348">J175</f>
        <v>0.5234722574</v>
      </c>
      <c r="K176" s="33">
        <f t="shared" si="348"/>
        <v>0.9691677626</v>
      </c>
      <c r="L176" s="33">
        <f t="shared" si="348"/>
        <v>0.9862433547</v>
      </c>
      <c r="M176" s="33">
        <f t="shared" si="348"/>
        <v>1.83511693</v>
      </c>
      <c r="N176" s="33">
        <f t="array" ref="N176">INDEX('Model 1'!EMBLEMFac9Fac18,MATCH(I176,'Model 1'!$A$45:$A$74,1),MATCH($D$5,'Model 1'!$C$44:$G$44,0))</f>
        <v>0.573457823</v>
      </c>
      <c r="O176" s="33">
        <f t="array" ref="O176">INDEX('Model 1'!EMBLEMFac21Fac18,MATCH(I176,'Model 1'!$A$80:$A$109,1),MATCH($D$4,'Model 1'!$C$79:$F$79,0))</f>
        <v>0.8512053781</v>
      </c>
      <c r="P176" s="33">
        <f t="shared" ref="P176:R176" si="349">P175</f>
        <v>0.9696737797</v>
      </c>
      <c r="Q176" s="33">
        <f t="shared" si="349"/>
        <v>0.9803476433</v>
      </c>
      <c r="R176" s="33">
        <f t="shared" si="349"/>
        <v>1.004679405</v>
      </c>
      <c r="S176" s="33">
        <f t="array" ref="S176">IFERROR(INDEX('Model 1'!EMBLEMFac21Fac26,MATCH(H176,'Model 1'!$H$203:$H$324,0),MATCH($D$4,'Model 1'!$C$202:$F$202,0)),S175)</f>
        <v>1.234845549</v>
      </c>
      <c r="T176" s="33">
        <f t="shared" si="3"/>
        <v>0.5285939698</v>
      </c>
      <c r="U176" s="5"/>
      <c r="V176" s="18">
        <f t="shared" si="31"/>
        <v>15</v>
      </c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18">
        <f t="shared" si="28"/>
        <v>94</v>
      </c>
      <c r="H177" s="5" t="s">
        <v>449</v>
      </c>
      <c r="I177" s="32">
        <f>IF('Model 1'!$B$330="C",$B$5*(1+'Model 1'!$B$329)^(V177-1),IF('Model 1'!$B$330="S",$B$5*(1+'Model 1'!$B$329*(V177-1)),$B$5))</f>
        <v>453.7769175</v>
      </c>
      <c r="J177" s="33">
        <f t="shared" ref="J177:M177" si="350">J176</f>
        <v>0.5234722574</v>
      </c>
      <c r="K177" s="33">
        <f t="shared" si="350"/>
        <v>0.9691677626</v>
      </c>
      <c r="L177" s="33">
        <f t="shared" si="350"/>
        <v>0.9862433547</v>
      </c>
      <c r="M177" s="33">
        <f t="shared" si="350"/>
        <v>1.83511693</v>
      </c>
      <c r="N177" s="33">
        <f t="array" ref="N177">INDEX('Model 1'!EMBLEMFac9Fac18,MATCH(I177,'Model 1'!$A$45:$A$74,1),MATCH($D$5,'Model 1'!$C$44:$G$44,0))</f>
        <v>0.573457823</v>
      </c>
      <c r="O177" s="33">
        <f t="array" ref="O177">INDEX('Model 1'!EMBLEMFac21Fac18,MATCH(I177,'Model 1'!$A$80:$A$109,1),MATCH($D$4,'Model 1'!$C$79:$F$79,0))</f>
        <v>0.8512053781</v>
      </c>
      <c r="P177" s="33">
        <f t="shared" ref="P177:R177" si="351">P176</f>
        <v>0.9696737797</v>
      </c>
      <c r="Q177" s="33">
        <f t="shared" si="351"/>
        <v>0.9803476433</v>
      </c>
      <c r="R177" s="33">
        <f t="shared" si="351"/>
        <v>1.004679405</v>
      </c>
      <c r="S177" s="33">
        <f t="array" ref="S177">IFERROR(INDEX('Model 1'!EMBLEMFac21Fac26,MATCH(H177,'Model 1'!$H$203:$H$324,0),MATCH($D$4,'Model 1'!$C$202:$F$202,0)),S176)</f>
        <v>1.234845549</v>
      </c>
      <c r="T177" s="33">
        <f t="shared" si="3"/>
        <v>0.5285939698</v>
      </c>
      <c r="U177" s="5"/>
      <c r="V177" s="18">
        <f t="shared" si="31"/>
        <v>15</v>
      </c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18">
        <f t="shared" si="28"/>
        <v>94</v>
      </c>
      <c r="H178" s="5" t="s">
        <v>450</v>
      </c>
      <c r="I178" s="32">
        <f>IF('Model 1'!$B$330="C",$B$5*(1+'Model 1'!$B$329)^(V178-1),IF('Model 1'!$B$330="S",$B$5*(1+'Model 1'!$B$329*(V178-1)),$B$5))</f>
        <v>453.7769175</v>
      </c>
      <c r="J178" s="33">
        <f t="shared" ref="J178:M178" si="352">J177</f>
        <v>0.5234722574</v>
      </c>
      <c r="K178" s="33">
        <f t="shared" si="352"/>
        <v>0.9691677626</v>
      </c>
      <c r="L178" s="33">
        <f t="shared" si="352"/>
        <v>0.9862433547</v>
      </c>
      <c r="M178" s="33">
        <f t="shared" si="352"/>
        <v>1.83511693</v>
      </c>
      <c r="N178" s="33">
        <f t="array" ref="N178">INDEX('Model 1'!EMBLEMFac9Fac18,MATCH(I178,'Model 1'!$A$45:$A$74,1),MATCH($D$5,'Model 1'!$C$44:$G$44,0))</f>
        <v>0.573457823</v>
      </c>
      <c r="O178" s="33">
        <f t="array" ref="O178">INDEX('Model 1'!EMBLEMFac21Fac18,MATCH(I178,'Model 1'!$A$80:$A$109,1),MATCH($D$4,'Model 1'!$C$79:$F$79,0))</f>
        <v>0.8512053781</v>
      </c>
      <c r="P178" s="33">
        <f t="shared" ref="P178:R178" si="353">P177</f>
        <v>0.9696737797</v>
      </c>
      <c r="Q178" s="33">
        <f t="shared" si="353"/>
        <v>0.9803476433</v>
      </c>
      <c r="R178" s="33">
        <f t="shared" si="353"/>
        <v>1.004679405</v>
      </c>
      <c r="S178" s="33">
        <f t="array" ref="S178">IFERROR(INDEX('Model 1'!EMBLEMFac21Fac26,MATCH(H178,'Model 1'!$H$203:$H$324,0),MATCH($D$4,'Model 1'!$C$202:$F$202,0)),S177)</f>
        <v>1.234845549</v>
      </c>
      <c r="T178" s="33">
        <f t="shared" si="3"/>
        <v>0.5285939698</v>
      </c>
      <c r="U178" s="5"/>
      <c r="V178" s="18">
        <f t="shared" si="31"/>
        <v>15</v>
      </c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18">
        <f t="shared" si="28"/>
        <v>94</v>
      </c>
      <c r="H179" s="5" t="s">
        <v>451</v>
      </c>
      <c r="I179" s="32">
        <f>IF('Model 1'!$B$330="C",$B$5*(1+'Model 1'!$B$329)^(V179-1),IF('Model 1'!$B$330="S",$B$5*(1+'Model 1'!$B$329*(V179-1)),$B$5))</f>
        <v>453.7769175</v>
      </c>
      <c r="J179" s="33">
        <f t="shared" ref="J179:M179" si="354">J178</f>
        <v>0.5234722574</v>
      </c>
      <c r="K179" s="33">
        <f t="shared" si="354"/>
        <v>0.9691677626</v>
      </c>
      <c r="L179" s="33">
        <f t="shared" si="354"/>
        <v>0.9862433547</v>
      </c>
      <c r="M179" s="33">
        <f t="shared" si="354"/>
        <v>1.83511693</v>
      </c>
      <c r="N179" s="33">
        <f t="array" ref="N179">INDEX('Model 1'!EMBLEMFac9Fac18,MATCH(I179,'Model 1'!$A$45:$A$74,1),MATCH($D$5,'Model 1'!$C$44:$G$44,0))</f>
        <v>0.573457823</v>
      </c>
      <c r="O179" s="33">
        <f t="array" ref="O179">INDEX('Model 1'!EMBLEMFac21Fac18,MATCH(I179,'Model 1'!$A$80:$A$109,1),MATCH($D$4,'Model 1'!$C$79:$F$79,0))</f>
        <v>0.8512053781</v>
      </c>
      <c r="P179" s="33">
        <f t="shared" ref="P179:R179" si="355">P178</f>
        <v>0.9696737797</v>
      </c>
      <c r="Q179" s="33">
        <f t="shared" si="355"/>
        <v>0.9803476433</v>
      </c>
      <c r="R179" s="33">
        <f t="shared" si="355"/>
        <v>1.004679405</v>
      </c>
      <c r="S179" s="33">
        <f t="array" ref="S179">IFERROR(INDEX('Model 1'!EMBLEMFac21Fac26,MATCH(H179,'Model 1'!$H$203:$H$324,0),MATCH($D$4,'Model 1'!$C$202:$F$202,0)),S178)</f>
        <v>1.234845549</v>
      </c>
      <c r="T179" s="33">
        <f t="shared" si="3"/>
        <v>0.5285939698</v>
      </c>
      <c r="U179" s="5"/>
      <c r="V179" s="18">
        <f t="shared" si="31"/>
        <v>15</v>
      </c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18">
        <f t="shared" si="28"/>
        <v>94</v>
      </c>
      <c r="H180" s="5" t="s">
        <v>452</v>
      </c>
      <c r="I180" s="32">
        <f>IF('Model 1'!$B$330="C",$B$5*(1+'Model 1'!$B$329)^(V180-1),IF('Model 1'!$B$330="S",$B$5*(1+'Model 1'!$B$329*(V180-1)),$B$5))</f>
        <v>453.7769175</v>
      </c>
      <c r="J180" s="33">
        <f t="shared" ref="J180:M180" si="356">J179</f>
        <v>0.5234722574</v>
      </c>
      <c r="K180" s="33">
        <f t="shared" si="356"/>
        <v>0.9691677626</v>
      </c>
      <c r="L180" s="33">
        <f t="shared" si="356"/>
        <v>0.9862433547</v>
      </c>
      <c r="M180" s="33">
        <f t="shared" si="356"/>
        <v>1.83511693</v>
      </c>
      <c r="N180" s="33">
        <f t="array" ref="N180">INDEX('Model 1'!EMBLEMFac9Fac18,MATCH(I180,'Model 1'!$A$45:$A$74,1),MATCH($D$5,'Model 1'!$C$44:$G$44,0))</f>
        <v>0.573457823</v>
      </c>
      <c r="O180" s="33">
        <f t="array" ref="O180">INDEX('Model 1'!EMBLEMFac21Fac18,MATCH(I180,'Model 1'!$A$80:$A$109,1),MATCH($D$4,'Model 1'!$C$79:$F$79,0))</f>
        <v>0.8512053781</v>
      </c>
      <c r="P180" s="33">
        <f t="shared" ref="P180:R180" si="357">P179</f>
        <v>0.9696737797</v>
      </c>
      <c r="Q180" s="33">
        <f t="shared" si="357"/>
        <v>0.9803476433</v>
      </c>
      <c r="R180" s="33">
        <f t="shared" si="357"/>
        <v>1.004679405</v>
      </c>
      <c r="S180" s="33">
        <f t="array" ref="S180">IFERROR(INDEX('Model 1'!EMBLEMFac21Fac26,MATCH(H180,'Model 1'!$H$203:$H$324,0),MATCH($D$4,'Model 1'!$C$202:$F$202,0)),S179)</f>
        <v>1.234845549</v>
      </c>
      <c r="T180" s="33">
        <f t="shared" si="3"/>
        <v>0.5285939698</v>
      </c>
      <c r="U180" s="5"/>
      <c r="V180" s="18">
        <f t="shared" si="31"/>
        <v>15</v>
      </c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18">
        <f t="shared" si="28"/>
        <v>94</v>
      </c>
      <c r="H181" s="5" t="s">
        <v>453</v>
      </c>
      <c r="I181" s="32">
        <f>IF('Model 1'!$B$330="C",$B$5*(1+'Model 1'!$B$329)^(V181-1),IF('Model 1'!$B$330="S",$B$5*(1+'Model 1'!$B$329*(V181-1)),$B$5))</f>
        <v>453.7769175</v>
      </c>
      <c r="J181" s="33">
        <f t="shared" ref="J181:M181" si="358">J180</f>
        <v>0.5234722574</v>
      </c>
      <c r="K181" s="33">
        <f t="shared" si="358"/>
        <v>0.9691677626</v>
      </c>
      <c r="L181" s="33">
        <f t="shared" si="358"/>
        <v>0.9862433547</v>
      </c>
      <c r="M181" s="33">
        <f t="shared" si="358"/>
        <v>1.83511693</v>
      </c>
      <c r="N181" s="33">
        <f t="array" ref="N181">INDEX('Model 1'!EMBLEMFac9Fac18,MATCH(I181,'Model 1'!$A$45:$A$74,1),MATCH($D$5,'Model 1'!$C$44:$G$44,0))</f>
        <v>0.573457823</v>
      </c>
      <c r="O181" s="33">
        <f t="array" ref="O181">INDEX('Model 1'!EMBLEMFac21Fac18,MATCH(I181,'Model 1'!$A$80:$A$109,1),MATCH($D$4,'Model 1'!$C$79:$F$79,0))</f>
        <v>0.8512053781</v>
      </c>
      <c r="P181" s="33">
        <f t="shared" ref="P181:R181" si="359">P180</f>
        <v>0.9696737797</v>
      </c>
      <c r="Q181" s="33">
        <f t="shared" si="359"/>
        <v>0.9803476433</v>
      </c>
      <c r="R181" s="33">
        <f t="shared" si="359"/>
        <v>1.004679405</v>
      </c>
      <c r="S181" s="33">
        <f t="array" ref="S181">IFERROR(INDEX('Model 1'!EMBLEMFac21Fac26,MATCH(H181,'Model 1'!$H$203:$H$324,0),MATCH($D$4,'Model 1'!$C$202:$F$202,0)),S180)</f>
        <v>1.234845549</v>
      </c>
      <c r="T181" s="33">
        <f t="shared" si="3"/>
        <v>0.5285939698</v>
      </c>
      <c r="U181" s="5"/>
      <c r="V181" s="18">
        <f t="shared" si="31"/>
        <v>15</v>
      </c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18">
        <f t="shared" si="28"/>
        <v>94</v>
      </c>
      <c r="H182" s="5" t="s">
        <v>454</v>
      </c>
      <c r="I182" s="32">
        <f>IF('Model 1'!$B$330="C",$B$5*(1+'Model 1'!$B$329)^(V182-1),IF('Model 1'!$B$330="S",$B$5*(1+'Model 1'!$B$329*(V182-1)),$B$5))</f>
        <v>453.7769175</v>
      </c>
      <c r="J182" s="33">
        <f t="shared" ref="J182:M182" si="360">J181</f>
        <v>0.5234722574</v>
      </c>
      <c r="K182" s="33">
        <f t="shared" si="360"/>
        <v>0.9691677626</v>
      </c>
      <c r="L182" s="33">
        <f t="shared" si="360"/>
        <v>0.9862433547</v>
      </c>
      <c r="M182" s="33">
        <f t="shared" si="360"/>
        <v>1.83511693</v>
      </c>
      <c r="N182" s="33">
        <f t="array" ref="N182">INDEX('Model 1'!EMBLEMFac9Fac18,MATCH(I182,'Model 1'!$A$45:$A$74,1),MATCH($D$5,'Model 1'!$C$44:$G$44,0))</f>
        <v>0.573457823</v>
      </c>
      <c r="O182" s="33">
        <f t="array" ref="O182">INDEX('Model 1'!EMBLEMFac21Fac18,MATCH(I182,'Model 1'!$A$80:$A$109,1),MATCH($D$4,'Model 1'!$C$79:$F$79,0))</f>
        <v>0.8512053781</v>
      </c>
      <c r="P182" s="33">
        <f t="shared" ref="P182:R182" si="361">P181</f>
        <v>0.9696737797</v>
      </c>
      <c r="Q182" s="33">
        <f t="shared" si="361"/>
        <v>0.9803476433</v>
      </c>
      <c r="R182" s="33">
        <f t="shared" si="361"/>
        <v>1.004679405</v>
      </c>
      <c r="S182" s="33">
        <f t="array" ref="S182">IFERROR(INDEX('Model 1'!EMBLEMFac21Fac26,MATCH(H182,'Model 1'!$H$203:$H$324,0),MATCH($D$4,'Model 1'!$C$202:$F$202,0)),S181)</f>
        <v>1.234845549</v>
      </c>
      <c r="T182" s="33">
        <f t="shared" si="3"/>
        <v>0.5285939698</v>
      </c>
      <c r="U182" s="5"/>
      <c r="V182" s="18">
        <f t="shared" si="31"/>
        <v>15</v>
      </c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18">
        <f t="shared" si="28"/>
        <v>94</v>
      </c>
      <c r="H183" s="5" t="s">
        <v>455</v>
      </c>
      <c r="I183" s="32">
        <f>IF('Model 1'!$B$330="C",$B$5*(1+'Model 1'!$B$329)^(V183-1),IF('Model 1'!$B$330="S",$B$5*(1+'Model 1'!$B$329*(V183-1)),$B$5))</f>
        <v>453.7769175</v>
      </c>
      <c r="J183" s="33">
        <f t="shared" ref="J183:M183" si="362">J182</f>
        <v>0.5234722574</v>
      </c>
      <c r="K183" s="33">
        <f t="shared" si="362"/>
        <v>0.9691677626</v>
      </c>
      <c r="L183" s="33">
        <f t="shared" si="362"/>
        <v>0.9862433547</v>
      </c>
      <c r="M183" s="33">
        <f t="shared" si="362"/>
        <v>1.83511693</v>
      </c>
      <c r="N183" s="33">
        <f t="array" ref="N183">INDEX('Model 1'!EMBLEMFac9Fac18,MATCH(I183,'Model 1'!$A$45:$A$74,1),MATCH($D$5,'Model 1'!$C$44:$G$44,0))</f>
        <v>0.573457823</v>
      </c>
      <c r="O183" s="33">
        <f t="array" ref="O183">INDEX('Model 1'!EMBLEMFac21Fac18,MATCH(I183,'Model 1'!$A$80:$A$109,1),MATCH($D$4,'Model 1'!$C$79:$F$79,0))</f>
        <v>0.8512053781</v>
      </c>
      <c r="P183" s="33">
        <f t="shared" ref="P183:R183" si="363">P182</f>
        <v>0.9696737797</v>
      </c>
      <c r="Q183" s="33">
        <f t="shared" si="363"/>
        <v>0.9803476433</v>
      </c>
      <c r="R183" s="33">
        <f t="shared" si="363"/>
        <v>1.004679405</v>
      </c>
      <c r="S183" s="33">
        <f t="array" ref="S183">IFERROR(INDEX('Model 1'!EMBLEMFac21Fac26,MATCH(H183,'Model 1'!$H$203:$H$324,0),MATCH($D$4,'Model 1'!$C$202:$F$202,0)),S182)</f>
        <v>1.234845549</v>
      </c>
      <c r="T183" s="33">
        <f t="shared" si="3"/>
        <v>0.5285939698</v>
      </c>
      <c r="U183" s="5"/>
      <c r="V183" s="18">
        <f t="shared" si="31"/>
        <v>15</v>
      </c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18">
        <f t="shared" si="28"/>
        <v>95</v>
      </c>
      <c r="H184" s="5" t="s">
        <v>456</v>
      </c>
      <c r="I184" s="32">
        <f>IF('Model 1'!$B$330="C",$B$5*(1+'Model 1'!$B$329)^(V184-1),IF('Model 1'!$B$330="S",$B$5*(1+'Model 1'!$B$329*(V184-1)),$B$5))</f>
        <v>467.390225</v>
      </c>
      <c r="J184" s="33">
        <f t="shared" ref="J184:M184" si="364">J183</f>
        <v>0.5234722574</v>
      </c>
      <c r="K184" s="33">
        <f t="shared" si="364"/>
        <v>0.9691677626</v>
      </c>
      <c r="L184" s="33">
        <f t="shared" si="364"/>
        <v>0.9862433547</v>
      </c>
      <c r="M184" s="33">
        <f t="shared" si="364"/>
        <v>1.83511693</v>
      </c>
      <c r="N184" s="33">
        <f t="array" ref="N184">INDEX('Model 1'!EMBLEMFac9Fac18,MATCH(I184,'Model 1'!$A$45:$A$74,1),MATCH($D$5,'Model 1'!$C$44:$G$44,0))</f>
        <v>0.573457823</v>
      </c>
      <c r="O184" s="33">
        <f t="array" ref="O184">INDEX('Model 1'!EMBLEMFac21Fac18,MATCH(I184,'Model 1'!$A$80:$A$109,1),MATCH($D$4,'Model 1'!$C$79:$F$79,0))</f>
        <v>0.8512053781</v>
      </c>
      <c r="P184" s="33">
        <f t="shared" ref="P184:R184" si="365">P183</f>
        <v>0.9696737797</v>
      </c>
      <c r="Q184" s="33">
        <f t="shared" si="365"/>
        <v>0.9803476433</v>
      </c>
      <c r="R184" s="33">
        <f t="shared" si="365"/>
        <v>1.004679405</v>
      </c>
      <c r="S184" s="33">
        <f t="array" ref="S184">IFERROR(INDEX('Model 1'!EMBLEMFac21Fac26,MATCH(H184,'Model 1'!$H$203:$H$324,0),MATCH($D$4,'Model 1'!$C$202:$F$202,0)),S183)</f>
        <v>1.234845549</v>
      </c>
      <c r="T184" s="33">
        <f t="shared" si="3"/>
        <v>0.5285939698</v>
      </c>
      <c r="U184" s="5"/>
      <c r="V184" s="18">
        <f t="shared" si="31"/>
        <v>16</v>
      </c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18">
        <f t="shared" si="28"/>
        <v>95</v>
      </c>
      <c r="H185" s="5" t="s">
        <v>457</v>
      </c>
      <c r="I185" s="32">
        <f>IF('Model 1'!$B$330="C",$B$5*(1+'Model 1'!$B$329)^(V185-1),IF('Model 1'!$B$330="S",$B$5*(1+'Model 1'!$B$329*(V185-1)),$B$5))</f>
        <v>467.390225</v>
      </c>
      <c r="J185" s="33">
        <f t="shared" ref="J185:M185" si="366">J184</f>
        <v>0.5234722574</v>
      </c>
      <c r="K185" s="33">
        <f t="shared" si="366"/>
        <v>0.9691677626</v>
      </c>
      <c r="L185" s="33">
        <f t="shared" si="366"/>
        <v>0.9862433547</v>
      </c>
      <c r="M185" s="33">
        <f t="shared" si="366"/>
        <v>1.83511693</v>
      </c>
      <c r="N185" s="33">
        <f t="array" ref="N185">INDEX('Model 1'!EMBLEMFac9Fac18,MATCH(I185,'Model 1'!$A$45:$A$74,1),MATCH($D$5,'Model 1'!$C$44:$G$44,0))</f>
        <v>0.573457823</v>
      </c>
      <c r="O185" s="33">
        <f t="array" ref="O185">INDEX('Model 1'!EMBLEMFac21Fac18,MATCH(I185,'Model 1'!$A$80:$A$109,1),MATCH($D$4,'Model 1'!$C$79:$F$79,0))</f>
        <v>0.8512053781</v>
      </c>
      <c r="P185" s="33">
        <f t="shared" ref="P185:R185" si="367">P184</f>
        <v>0.9696737797</v>
      </c>
      <c r="Q185" s="33">
        <f t="shared" si="367"/>
        <v>0.9803476433</v>
      </c>
      <c r="R185" s="33">
        <f t="shared" si="367"/>
        <v>1.004679405</v>
      </c>
      <c r="S185" s="33">
        <f t="array" ref="S185">IFERROR(INDEX('Model 1'!EMBLEMFac21Fac26,MATCH(H185,'Model 1'!$H$203:$H$324,0),MATCH($D$4,'Model 1'!$C$202:$F$202,0)),S184)</f>
        <v>1.234845549</v>
      </c>
      <c r="T185" s="33">
        <f t="shared" si="3"/>
        <v>0.5285939698</v>
      </c>
      <c r="U185" s="5"/>
      <c r="V185" s="18">
        <f t="shared" si="31"/>
        <v>16</v>
      </c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18">
        <f t="shared" si="28"/>
        <v>95</v>
      </c>
      <c r="H186" s="5" t="s">
        <v>458</v>
      </c>
      <c r="I186" s="32">
        <f>IF('Model 1'!$B$330="C",$B$5*(1+'Model 1'!$B$329)^(V186-1),IF('Model 1'!$B$330="S",$B$5*(1+'Model 1'!$B$329*(V186-1)),$B$5))</f>
        <v>467.390225</v>
      </c>
      <c r="J186" s="33">
        <f t="shared" ref="J186:M186" si="368">J185</f>
        <v>0.5234722574</v>
      </c>
      <c r="K186" s="33">
        <f t="shared" si="368"/>
        <v>0.9691677626</v>
      </c>
      <c r="L186" s="33">
        <f t="shared" si="368"/>
        <v>0.9862433547</v>
      </c>
      <c r="M186" s="33">
        <f t="shared" si="368"/>
        <v>1.83511693</v>
      </c>
      <c r="N186" s="33">
        <f t="array" ref="N186">INDEX('Model 1'!EMBLEMFac9Fac18,MATCH(I186,'Model 1'!$A$45:$A$74,1),MATCH($D$5,'Model 1'!$C$44:$G$44,0))</f>
        <v>0.573457823</v>
      </c>
      <c r="O186" s="33">
        <f t="array" ref="O186">INDEX('Model 1'!EMBLEMFac21Fac18,MATCH(I186,'Model 1'!$A$80:$A$109,1),MATCH($D$4,'Model 1'!$C$79:$F$79,0))</f>
        <v>0.8512053781</v>
      </c>
      <c r="P186" s="33">
        <f t="shared" ref="P186:R186" si="369">P185</f>
        <v>0.9696737797</v>
      </c>
      <c r="Q186" s="33">
        <f t="shared" si="369"/>
        <v>0.9803476433</v>
      </c>
      <c r="R186" s="33">
        <f t="shared" si="369"/>
        <v>1.004679405</v>
      </c>
      <c r="S186" s="33">
        <f t="array" ref="S186">IFERROR(INDEX('Model 1'!EMBLEMFac21Fac26,MATCH(H186,'Model 1'!$H$203:$H$324,0),MATCH($D$4,'Model 1'!$C$202:$F$202,0)),S185)</f>
        <v>1.234845549</v>
      </c>
      <c r="T186" s="33">
        <f t="shared" si="3"/>
        <v>0.5285939698</v>
      </c>
      <c r="U186" s="5"/>
      <c r="V186" s="18">
        <f t="shared" si="31"/>
        <v>16</v>
      </c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18">
        <f t="shared" si="28"/>
        <v>95</v>
      </c>
      <c r="H187" s="5" t="s">
        <v>459</v>
      </c>
      <c r="I187" s="32">
        <f>IF('Model 1'!$B$330="C",$B$5*(1+'Model 1'!$B$329)^(V187-1),IF('Model 1'!$B$330="S",$B$5*(1+'Model 1'!$B$329*(V187-1)),$B$5))</f>
        <v>467.390225</v>
      </c>
      <c r="J187" s="33">
        <f t="shared" ref="J187:M187" si="370">J186</f>
        <v>0.5234722574</v>
      </c>
      <c r="K187" s="33">
        <f t="shared" si="370"/>
        <v>0.9691677626</v>
      </c>
      <c r="L187" s="33">
        <f t="shared" si="370"/>
        <v>0.9862433547</v>
      </c>
      <c r="M187" s="33">
        <f t="shared" si="370"/>
        <v>1.83511693</v>
      </c>
      <c r="N187" s="33">
        <f t="array" ref="N187">INDEX('Model 1'!EMBLEMFac9Fac18,MATCH(I187,'Model 1'!$A$45:$A$74,1),MATCH($D$5,'Model 1'!$C$44:$G$44,0))</f>
        <v>0.573457823</v>
      </c>
      <c r="O187" s="33">
        <f t="array" ref="O187">INDEX('Model 1'!EMBLEMFac21Fac18,MATCH(I187,'Model 1'!$A$80:$A$109,1),MATCH($D$4,'Model 1'!$C$79:$F$79,0))</f>
        <v>0.8512053781</v>
      </c>
      <c r="P187" s="33">
        <f t="shared" ref="P187:R187" si="371">P186</f>
        <v>0.9696737797</v>
      </c>
      <c r="Q187" s="33">
        <f t="shared" si="371"/>
        <v>0.9803476433</v>
      </c>
      <c r="R187" s="33">
        <f t="shared" si="371"/>
        <v>1.004679405</v>
      </c>
      <c r="S187" s="33">
        <f t="array" ref="S187">IFERROR(INDEX('Model 1'!EMBLEMFac21Fac26,MATCH(H187,'Model 1'!$H$203:$H$324,0),MATCH($D$4,'Model 1'!$C$202:$F$202,0)),S186)</f>
        <v>1.234845549</v>
      </c>
      <c r="T187" s="33">
        <f t="shared" si="3"/>
        <v>0.5285939698</v>
      </c>
      <c r="U187" s="5"/>
      <c r="V187" s="18">
        <f t="shared" si="31"/>
        <v>16</v>
      </c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18">
        <f t="shared" si="28"/>
        <v>95</v>
      </c>
      <c r="H188" s="5" t="s">
        <v>460</v>
      </c>
      <c r="I188" s="32">
        <f>IF('Model 1'!$B$330="C",$B$5*(1+'Model 1'!$B$329)^(V188-1),IF('Model 1'!$B$330="S",$B$5*(1+'Model 1'!$B$329*(V188-1)),$B$5))</f>
        <v>467.390225</v>
      </c>
      <c r="J188" s="33">
        <f t="shared" ref="J188:M188" si="372">J187</f>
        <v>0.5234722574</v>
      </c>
      <c r="K188" s="33">
        <f t="shared" si="372"/>
        <v>0.9691677626</v>
      </c>
      <c r="L188" s="33">
        <f t="shared" si="372"/>
        <v>0.9862433547</v>
      </c>
      <c r="M188" s="33">
        <f t="shared" si="372"/>
        <v>1.83511693</v>
      </c>
      <c r="N188" s="33">
        <f t="array" ref="N188">INDEX('Model 1'!EMBLEMFac9Fac18,MATCH(I188,'Model 1'!$A$45:$A$74,1),MATCH($D$5,'Model 1'!$C$44:$G$44,0))</f>
        <v>0.573457823</v>
      </c>
      <c r="O188" s="33">
        <f t="array" ref="O188">INDEX('Model 1'!EMBLEMFac21Fac18,MATCH(I188,'Model 1'!$A$80:$A$109,1),MATCH($D$4,'Model 1'!$C$79:$F$79,0))</f>
        <v>0.8512053781</v>
      </c>
      <c r="P188" s="33">
        <f t="shared" ref="P188:R188" si="373">P187</f>
        <v>0.9696737797</v>
      </c>
      <c r="Q188" s="33">
        <f t="shared" si="373"/>
        <v>0.9803476433</v>
      </c>
      <c r="R188" s="33">
        <f t="shared" si="373"/>
        <v>1.004679405</v>
      </c>
      <c r="S188" s="33">
        <f t="array" ref="S188">IFERROR(INDEX('Model 1'!EMBLEMFac21Fac26,MATCH(H188,'Model 1'!$H$203:$H$324,0),MATCH($D$4,'Model 1'!$C$202:$F$202,0)),S187)</f>
        <v>1.234845549</v>
      </c>
      <c r="T188" s="33">
        <f t="shared" si="3"/>
        <v>0.5285939698</v>
      </c>
      <c r="U188" s="5"/>
      <c r="V188" s="18">
        <f t="shared" si="31"/>
        <v>16</v>
      </c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18">
        <f t="shared" si="28"/>
        <v>95</v>
      </c>
      <c r="H189" s="5" t="s">
        <v>461</v>
      </c>
      <c r="I189" s="32">
        <f>IF('Model 1'!$B$330="C",$B$5*(1+'Model 1'!$B$329)^(V189-1),IF('Model 1'!$B$330="S",$B$5*(1+'Model 1'!$B$329*(V189-1)),$B$5))</f>
        <v>467.390225</v>
      </c>
      <c r="J189" s="33">
        <f t="shared" ref="J189:M189" si="374">J188</f>
        <v>0.5234722574</v>
      </c>
      <c r="K189" s="33">
        <f t="shared" si="374"/>
        <v>0.9691677626</v>
      </c>
      <c r="L189" s="33">
        <f t="shared" si="374"/>
        <v>0.9862433547</v>
      </c>
      <c r="M189" s="33">
        <f t="shared" si="374"/>
        <v>1.83511693</v>
      </c>
      <c r="N189" s="33">
        <f t="array" ref="N189">INDEX('Model 1'!EMBLEMFac9Fac18,MATCH(I189,'Model 1'!$A$45:$A$74,1),MATCH($D$5,'Model 1'!$C$44:$G$44,0))</f>
        <v>0.573457823</v>
      </c>
      <c r="O189" s="33">
        <f t="array" ref="O189">INDEX('Model 1'!EMBLEMFac21Fac18,MATCH(I189,'Model 1'!$A$80:$A$109,1),MATCH($D$4,'Model 1'!$C$79:$F$79,0))</f>
        <v>0.8512053781</v>
      </c>
      <c r="P189" s="33">
        <f t="shared" ref="P189:R189" si="375">P188</f>
        <v>0.9696737797</v>
      </c>
      <c r="Q189" s="33">
        <f t="shared" si="375"/>
        <v>0.9803476433</v>
      </c>
      <c r="R189" s="33">
        <f t="shared" si="375"/>
        <v>1.004679405</v>
      </c>
      <c r="S189" s="33">
        <f t="array" ref="S189">IFERROR(INDEX('Model 1'!EMBLEMFac21Fac26,MATCH(H189,'Model 1'!$H$203:$H$324,0),MATCH($D$4,'Model 1'!$C$202:$F$202,0)),S188)</f>
        <v>1.234845549</v>
      </c>
      <c r="T189" s="33">
        <f t="shared" si="3"/>
        <v>0.5285939698</v>
      </c>
      <c r="U189" s="5"/>
      <c r="V189" s="18">
        <f t="shared" si="31"/>
        <v>16</v>
      </c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18">
        <f t="shared" si="28"/>
        <v>95</v>
      </c>
      <c r="H190" s="5" t="s">
        <v>462</v>
      </c>
      <c r="I190" s="32">
        <f>IF('Model 1'!$B$330="C",$B$5*(1+'Model 1'!$B$329)^(V190-1),IF('Model 1'!$B$330="S",$B$5*(1+'Model 1'!$B$329*(V190-1)),$B$5))</f>
        <v>467.390225</v>
      </c>
      <c r="J190" s="33">
        <f t="shared" ref="J190:M190" si="376">J189</f>
        <v>0.5234722574</v>
      </c>
      <c r="K190" s="33">
        <f t="shared" si="376"/>
        <v>0.9691677626</v>
      </c>
      <c r="L190" s="33">
        <f t="shared" si="376"/>
        <v>0.9862433547</v>
      </c>
      <c r="M190" s="33">
        <f t="shared" si="376"/>
        <v>1.83511693</v>
      </c>
      <c r="N190" s="33">
        <f t="array" ref="N190">INDEX('Model 1'!EMBLEMFac9Fac18,MATCH(I190,'Model 1'!$A$45:$A$74,1),MATCH($D$5,'Model 1'!$C$44:$G$44,0))</f>
        <v>0.573457823</v>
      </c>
      <c r="O190" s="33">
        <f t="array" ref="O190">INDEX('Model 1'!EMBLEMFac21Fac18,MATCH(I190,'Model 1'!$A$80:$A$109,1),MATCH($D$4,'Model 1'!$C$79:$F$79,0))</f>
        <v>0.8512053781</v>
      </c>
      <c r="P190" s="33">
        <f t="shared" ref="P190:R190" si="377">P189</f>
        <v>0.9696737797</v>
      </c>
      <c r="Q190" s="33">
        <f t="shared" si="377"/>
        <v>0.9803476433</v>
      </c>
      <c r="R190" s="33">
        <f t="shared" si="377"/>
        <v>1.004679405</v>
      </c>
      <c r="S190" s="33">
        <f t="array" ref="S190">IFERROR(INDEX('Model 1'!EMBLEMFac21Fac26,MATCH(H190,'Model 1'!$H$203:$H$324,0),MATCH($D$4,'Model 1'!$C$202:$F$202,0)),S189)</f>
        <v>1.234845549</v>
      </c>
      <c r="T190" s="33">
        <f t="shared" si="3"/>
        <v>0.5285939698</v>
      </c>
      <c r="U190" s="5"/>
      <c r="V190" s="18">
        <f t="shared" si="31"/>
        <v>16</v>
      </c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18">
        <f t="shared" si="28"/>
        <v>95</v>
      </c>
      <c r="H191" s="5" t="s">
        <v>463</v>
      </c>
      <c r="I191" s="32">
        <f>IF('Model 1'!$B$330="C",$B$5*(1+'Model 1'!$B$329)^(V191-1),IF('Model 1'!$B$330="S",$B$5*(1+'Model 1'!$B$329*(V191-1)),$B$5))</f>
        <v>467.390225</v>
      </c>
      <c r="J191" s="33">
        <f t="shared" ref="J191:M191" si="378">J190</f>
        <v>0.5234722574</v>
      </c>
      <c r="K191" s="33">
        <f t="shared" si="378"/>
        <v>0.9691677626</v>
      </c>
      <c r="L191" s="33">
        <f t="shared" si="378"/>
        <v>0.9862433547</v>
      </c>
      <c r="M191" s="33">
        <f t="shared" si="378"/>
        <v>1.83511693</v>
      </c>
      <c r="N191" s="33">
        <f t="array" ref="N191">INDEX('Model 1'!EMBLEMFac9Fac18,MATCH(I191,'Model 1'!$A$45:$A$74,1),MATCH($D$5,'Model 1'!$C$44:$G$44,0))</f>
        <v>0.573457823</v>
      </c>
      <c r="O191" s="33">
        <f t="array" ref="O191">INDEX('Model 1'!EMBLEMFac21Fac18,MATCH(I191,'Model 1'!$A$80:$A$109,1),MATCH($D$4,'Model 1'!$C$79:$F$79,0))</f>
        <v>0.8512053781</v>
      </c>
      <c r="P191" s="33">
        <f t="shared" ref="P191:R191" si="379">P190</f>
        <v>0.9696737797</v>
      </c>
      <c r="Q191" s="33">
        <f t="shared" si="379"/>
        <v>0.9803476433</v>
      </c>
      <c r="R191" s="33">
        <f t="shared" si="379"/>
        <v>1.004679405</v>
      </c>
      <c r="S191" s="33">
        <f t="array" ref="S191">IFERROR(INDEX('Model 1'!EMBLEMFac21Fac26,MATCH(H191,'Model 1'!$H$203:$H$324,0),MATCH($D$4,'Model 1'!$C$202:$F$202,0)),S190)</f>
        <v>1.234845549</v>
      </c>
      <c r="T191" s="33">
        <f t="shared" si="3"/>
        <v>0.5285939698</v>
      </c>
      <c r="U191" s="5"/>
      <c r="V191" s="18">
        <f t="shared" si="31"/>
        <v>16</v>
      </c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18">
        <f t="shared" si="28"/>
        <v>95</v>
      </c>
      <c r="H192" s="5" t="s">
        <v>464</v>
      </c>
      <c r="I192" s="32">
        <f>IF('Model 1'!$B$330="C",$B$5*(1+'Model 1'!$B$329)^(V192-1),IF('Model 1'!$B$330="S",$B$5*(1+'Model 1'!$B$329*(V192-1)),$B$5))</f>
        <v>467.390225</v>
      </c>
      <c r="J192" s="33">
        <f t="shared" ref="J192:M192" si="380">J191</f>
        <v>0.5234722574</v>
      </c>
      <c r="K192" s="33">
        <f t="shared" si="380"/>
        <v>0.9691677626</v>
      </c>
      <c r="L192" s="33">
        <f t="shared" si="380"/>
        <v>0.9862433547</v>
      </c>
      <c r="M192" s="33">
        <f t="shared" si="380"/>
        <v>1.83511693</v>
      </c>
      <c r="N192" s="33">
        <f t="array" ref="N192">INDEX('Model 1'!EMBLEMFac9Fac18,MATCH(I192,'Model 1'!$A$45:$A$74,1),MATCH($D$5,'Model 1'!$C$44:$G$44,0))</f>
        <v>0.573457823</v>
      </c>
      <c r="O192" s="33">
        <f t="array" ref="O192">INDEX('Model 1'!EMBLEMFac21Fac18,MATCH(I192,'Model 1'!$A$80:$A$109,1),MATCH($D$4,'Model 1'!$C$79:$F$79,0))</f>
        <v>0.8512053781</v>
      </c>
      <c r="P192" s="33">
        <f t="shared" ref="P192:R192" si="381">P191</f>
        <v>0.9696737797</v>
      </c>
      <c r="Q192" s="33">
        <f t="shared" si="381"/>
        <v>0.9803476433</v>
      </c>
      <c r="R192" s="33">
        <f t="shared" si="381"/>
        <v>1.004679405</v>
      </c>
      <c r="S192" s="33">
        <f t="array" ref="S192">IFERROR(INDEX('Model 1'!EMBLEMFac21Fac26,MATCH(H192,'Model 1'!$H$203:$H$324,0),MATCH($D$4,'Model 1'!$C$202:$F$202,0)),S191)</f>
        <v>1.234845549</v>
      </c>
      <c r="T192" s="33">
        <f t="shared" si="3"/>
        <v>0.5285939698</v>
      </c>
      <c r="U192" s="5"/>
      <c r="V192" s="18">
        <f t="shared" si="31"/>
        <v>16</v>
      </c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18">
        <f t="shared" si="28"/>
        <v>95</v>
      </c>
      <c r="H193" s="5" t="s">
        <v>465</v>
      </c>
      <c r="I193" s="32">
        <f>IF('Model 1'!$B$330="C",$B$5*(1+'Model 1'!$B$329)^(V193-1),IF('Model 1'!$B$330="S",$B$5*(1+'Model 1'!$B$329*(V193-1)),$B$5))</f>
        <v>467.390225</v>
      </c>
      <c r="J193" s="33">
        <f t="shared" ref="J193:M193" si="382">J192</f>
        <v>0.5234722574</v>
      </c>
      <c r="K193" s="33">
        <f t="shared" si="382"/>
        <v>0.9691677626</v>
      </c>
      <c r="L193" s="33">
        <f t="shared" si="382"/>
        <v>0.9862433547</v>
      </c>
      <c r="M193" s="33">
        <f t="shared" si="382"/>
        <v>1.83511693</v>
      </c>
      <c r="N193" s="33">
        <f t="array" ref="N193">INDEX('Model 1'!EMBLEMFac9Fac18,MATCH(I193,'Model 1'!$A$45:$A$74,1),MATCH($D$5,'Model 1'!$C$44:$G$44,0))</f>
        <v>0.573457823</v>
      </c>
      <c r="O193" s="33">
        <f t="array" ref="O193">INDEX('Model 1'!EMBLEMFac21Fac18,MATCH(I193,'Model 1'!$A$80:$A$109,1),MATCH($D$4,'Model 1'!$C$79:$F$79,0))</f>
        <v>0.8512053781</v>
      </c>
      <c r="P193" s="33">
        <f t="shared" ref="P193:R193" si="383">P192</f>
        <v>0.9696737797</v>
      </c>
      <c r="Q193" s="33">
        <f t="shared" si="383"/>
        <v>0.9803476433</v>
      </c>
      <c r="R193" s="33">
        <f t="shared" si="383"/>
        <v>1.004679405</v>
      </c>
      <c r="S193" s="33">
        <f t="array" ref="S193">IFERROR(INDEX('Model 1'!EMBLEMFac21Fac26,MATCH(H193,'Model 1'!$H$203:$H$324,0),MATCH($D$4,'Model 1'!$C$202:$F$202,0)),S192)</f>
        <v>1.234845549</v>
      </c>
      <c r="T193" s="33">
        <f t="shared" si="3"/>
        <v>0.5285939698</v>
      </c>
      <c r="U193" s="5"/>
      <c r="V193" s="18">
        <f t="shared" si="31"/>
        <v>16</v>
      </c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18">
        <f t="shared" si="28"/>
        <v>95</v>
      </c>
      <c r="H194" s="5" t="s">
        <v>466</v>
      </c>
      <c r="I194" s="32">
        <f>IF('Model 1'!$B$330="C",$B$5*(1+'Model 1'!$B$329)^(V194-1),IF('Model 1'!$B$330="S",$B$5*(1+'Model 1'!$B$329*(V194-1)),$B$5))</f>
        <v>467.390225</v>
      </c>
      <c r="J194" s="33">
        <f t="shared" ref="J194:M194" si="384">J193</f>
        <v>0.5234722574</v>
      </c>
      <c r="K194" s="33">
        <f t="shared" si="384"/>
        <v>0.9691677626</v>
      </c>
      <c r="L194" s="33">
        <f t="shared" si="384"/>
        <v>0.9862433547</v>
      </c>
      <c r="M194" s="33">
        <f t="shared" si="384"/>
        <v>1.83511693</v>
      </c>
      <c r="N194" s="33">
        <f t="array" ref="N194">INDEX('Model 1'!EMBLEMFac9Fac18,MATCH(I194,'Model 1'!$A$45:$A$74,1),MATCH($D$5,'Model 1'!$C$44:$G$44,0))</f>
        <v>0.573457823</v>
      </c>
      <c r="O194" s="33">
        <f t="array" ref="O194">INDEX('Model 1'!EMBLEMFac21Fac18,MATCH(I194,'Model 1'!$A$80:$A$109,1),MATCH($D$4,'Model 1'!$C$79:$F$79,0))</f>
        <v>0.8512053781</v>
      </c>
      <c r="P194" s="33">
        <f t="shared" ref="P194:R194" si="385">P193</f>
        <v>0.9696737797</v>
      </c>
      <c r="Q194" s="33">
        <f t="shared" si="385"/>
        <v>0.9803476433</v>
      </c>
      <c r="R194" s="33">
        <f t="shared" si="385"/>
        <v>1.004679405</v>
      </c>
      <c r="S194" s="33">
        <f t="array" ref="S194">IFERROR(INDEX('Model 1'!EMBLEMFac21Fac26,MATCH(H194,'Model 1'!$H$203:$H$324,0),MATCH($D$4,'Model 1'!$C$202:$F$202,0)),S193)</f>
        <v>1.234845549</v>
      </c>
      <c r="T194" s="33">
        <f t="shared" si="3"/>
        <v>0.5285939698</v>
      </c>
      <c r="U194" s="5"/>
      <c r="V194" s="18">
        <f t="shared" si="31"/>
        <v>16</v>
      </c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18">
        <f t="shared" si="28"/>
        <v>95</v>
      </c>
      <c r="H195" s="5" t="s">
        <v>467</v>
      </c>
      <c r="I195" s="32">
        <f>IF('Model 1'!$B$330="C",$B$5*(1+'Model 1'!$B$329)^(V195-1),IF('Model 1'!$B$330="S",$B$5*(1+'Model 1'!$B$329*(V195-1)),$B$5))</f>
        <v>467.390225</v>
      </c>
      <c r="J195" s="33">
        <f t="shared" ref="J195:M195" si="386">J194</f>
        <v>0.5234722574</v>
      </c>
      <c r="K195" s="33">
        <f t="shared" si="386"/>
        <v>0.9691677626</v>
      </c>
      <c r="L195" s="33">
        <f t="shared" si="386"/>
        <v>0.9862433547</v>
      </c>
      <c r="M195" s="33">
        <f t="shared" si="386"/>
        <v>1.83511693</v>
      </c>
      <c r="N195" s="33">
        <f t="array" ref="N195">INDEX('Model 1'!EMBLEMFac9Fac18,MATCH(I195,'Model 1'!$A$45:$A$74,1),MATCH($D$5,'Model 1'!$C$44:$G$44,0))</f>
        <v>0.573457823</v>
      </c>
      <c r="O195" s="33">
        <f t="array" ref="O195">INDEX('Model 1'!EMBLEMFac21Fac18,MATCH(I195,'Model 1'!$A$80:$A$109,1),MATCH($D$4,'Model 1'!$C$79:$F$79,0))</f>
        <v>0.8512053781</v>
      </c>
      <c r="P195" s="33">
        <f t="shared" ref="P195:R195" si="387">P194</f>
        <v>0.9696737797</v>
      </c>
      <c r="Q195" s="33">
        <f t="shared" si="387"/>
        <v>0.9803476433</v>
      </c>
      <c r="R195" s="33">
        <f t="shared" si="387"/>
        <v>1.004679405</v>
      </c>
      <c r="S195" s="33">
        <f t="array" ref="S195">IFERROR(INDEX('Model 1'!EMBLEMFac21Fac26,MATCH(H195,'Model 1'!$H$203:$H$324,0),MATCH($D$4,'Model 1'!$C$202:$F$202,0)),S194)</f>
        <v>1.234845549</v>
      </c>
      <c r="T195" s="33">
        <f t="shared" si="3"/>
        <v>0.5285939698</v>
      </c>
      <c r="U195" s="5"/>
      <c r="V195" s="18">
        <f t="shared" si="31"/>
        <v>16</v>
      </c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18">
        <f t="shared" si="28"/>
        <v>96</v>
      </c>
      <c r="H196" s="5" t="s">
        <v>468</v>
      </c>
      <c r="I196" s="32">
        <f>IF('Model 1'!$B$330="C",$B$5*(1+'Model 1'!$B$329)^(V196-1),IF('Model 1'!$B$330="S",$B$5*(1+'Model 1'!$B$329*(V196-1)),$B$5))</f>
        <v>481.4119317</v>
      </c>
      <c r="J196" s="33">
        <f t="shared" ref="J196:M196" si="388">J195</f>
        <v>0.5234722574</v>
      </c>
      <c r="K196" s="33">
        <f t="shared" si="388"/>
        <v>0.9691677626</v>
      </c>
      <c r="L196" s="33">
        <f t="shared" si="388"/>
        <v>0.9862433547</v>
      </c>
      <c r="M196" s="33">
        <f t="shared" si="388"/>
        <v>1.83511693</v>
      </c>
      <c r="N196" s="33">
        <f t="array" ref="N196">INDEX('Model 1'!EMBLEMFac9Fac18,MATCH(I196,'Model 1'!$A$45:$A$74,1),MATCH($D$5,'Model 1'!$C$44:$G$44,0))</f>
        <v>0.573457823</v>
      </c>
      <c r="O196" s="33">
        <f t="array" ref="O196">INDEX('Model 1'!EMBLEMFac21Fac18,MATCH(I196,'Model 1'!$A$80:$A$109,1),MATCH($D$4,'Model 1'!$C$79:$F$79,0))</f>
        <v>0.8512053781</v>
      </c>
      <c r="P196" s="33">
        <f t="shared" ref="P196:R196" si="389">P195</f>
        <v>0.9696737797</v>
      </c>
      <c r="Q196" s="33">
        <f t="shared" si="389"/>
        <v>0.9803476433</v>
      </c>
      <c r="R196" s="33">
        <f t="shared" si="389"/>
        <v>1.004679405</v>
      </c>
      <c r="S196" s="33">
        <f t="array" ref="S196">IFERROR(INDEX('Model 1'!EMBLEMFac21Fac26,MATCH(H196,'Model 1'!$H$203:$H$324,0),MATCH($D$4,'Model 1'!$C$202:$F$202,0)),S195)</f>
        <v>1.234845549</v>
      </c>
      <c r="T196" s="33">
        <f t="shared" si="3"/>
        <v>0.5285939698</v>
      </c>
      <c r="U196" s="5"/>
      <c r="V196" s="18">
        <f t="shared" si="31"/>
        <v>17</v>
      </c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18">
        <f t="shared" si="28"/>
        <v>96</v>
      </c>
      <c r="H197" s="5" t="s">
        <v>469</v>
      </c>
      <c r="I197" s="32">
        <f>IF('Model 1'!$B$330="C",$B$5*(1+'Model 1'!$B$329)^(V197-1),IF('Model 1'!$B$330="S",$B$5*(1+'Model 1'!$B$329*(V197-1)),$B$5))</f>
        <v>481.4119317</v>
      </c>
      <c r="J197" s="33">
        <f t="shared" ref="J197:M197" si="390">J196</f>
        <v>0.5234722574</v>
      </c>
      <c r="K197" s="33">
        <f t="shared" si="390"/>
        <v>0.9691677626</v>
      </c>
      <c r="L197" s="33">
        <f t="shared" si="390"/>
        <v>0.9862433547</v>
      </c>
      <c r="M197" s="33">
        <f t="shared" si="390"/>
        <v>1.83511693</v>
      </c>
      <c r="N197" s="33">
        <f t="array" ref="N197">INDEX('Model 1'!EMBLEMFac9Fac18,MATCH(I197,'Model 1'!$A$45:$A$74,1),MATCH($D$5,'Model 1'!$C$44:$G$44,0))</f>
        <v>0.573457823</v>
      </c>
      <c r="O197" s="33">
        <f t="array" ref="O197">INDEX('Model 1'!EMBLEMFac21Fac18,MATCH(I197,'Model 1'!$A$80:$A$109,1),MATCH($D$4,'Model 1'!$C$79:$F$79,0))</f>
        <v>0.8512053781</v>
      </c>
      <c r="P197" s="33">
        <f t="shared" ref="P197:R197" si="391">P196</f>
        <v>0.9696737797</v>
      </c>
      <c r="Q197" s="33">
        <f t="shared" si="391"/>
        <v>0.9803476433</v>
      </c>
      <c r="R197" s="33">
        <f t="shared" si="391"/>
        <v>1.004679405</v>
      </c>
      <c r="S197" s="33">
        <f t="array" ref="S197">IFERROR(INDEX('Model 1'!EMBLEMFac21Fac26,MATCH(H197,'Model 1'!$H$203:$H$324,0),MATCH($D$4,'Model 1'!$C$202:$F$202,0)),S196)</f>
        <v>1.234845549</v>
      </c>
      <c r="T197" s="33">
        <f t="shared" si="3"/>
        <v>0.5285939698</v>
      </c>
      <c r="U197" s="5"/>
      <c r="V197" s="18">
        <f t="shared" si="31"/>
        <v>17</v>
      </c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18">
        <f t="shared" si="28"/>
        <v>96</v>
      </c>
      <c r="H198" s="5" t="s">
        <v>470</v>
      </c>
      <c r="I198" s="32">
        <f>IF('Model 1'!$B$330="C",$B$5*(1+'Model 1'!$B$329)^(V198-1),IF('Model 1'!$B$330="S",$B$5*(1+'Model 1'!$B$329*(V198-1)),$B$5))</f>
        <v>481.4119317</v>
      </c>
      <c r="J198" s="33">
        <f t="shared" ref="J198:M198" si="392">J197</f>
        <v>0.5234722574</v>
      </c>
      <c r="K198" s="33">
        <f t="shared" si="392"/>
        <v>0.9691677626</v>
      </c>
      <c r="L198" s="33">
        <f t="shared" si="392"/>
        <v>0.9862433547</v>
      </c>
      <c r="M198" s="33">
        <f t="shared" si="392"/>
        <v>1.83511693</v>
      </c>
      <c r="N198" s="33">
        <f t="array" ref="N198">INDEX('Model 1'!EMBLEMFac9Fac18,MATCH(I198,'Model 1'!$A$45:$A$74,1),MATCH($D$5,'Model 1'!$C$44:$G$44,0))</f>
        <v>0.573457823</v>
      </c>
      <c r="O198" s="33">
        <f t="array" ref="O198">INDEX('Model 1'!EMBLEMFac21Fac18,MATCH(I198,'Model 1'!$A$80:$A$109,1),MATCH($D$4,'Model 1'!$C$79:$F$79,0))</f>
        <v>0.8512053781</v>
      </c>
      <c r="P198" s="33">
        <f t="shared" ref="P198:R198" si="393">P197</f>
        <v>0.9696737797</v>
      </c>
      <c r="Q198" s="33">
        <f t="shared" si="393"/>
        <v>0.9803476433</v>
      </c>
      <c r="R198" s="33">
        <f t="shared" si="393"/>
        <v>1.004679405</v>
      </c>
      <c r="S198" s="33">
        <f t="array" ref="S198">IFERROR(INDEX('Model 1'!EMBLEMFac21Fac26,MATCH(H198,'Model 1'!$H$203:$H$324,0),MATCH($D$4,'Model 1'!$C$202:$F$202,0)),S197)</f>
        <v>1.234845549</v>
      </c>
      <c r="T198" s="33">
        <f t="shared" si="3"/>
        <v>0.5285939698</v>
      </c>
      <c r="U198" s="5"/>
      <c r="V198" s="18">
        <f t="shared" si="31"/>
        <v>17</v>
      </c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18">
        <f t="shared" si="28"/>
        <v>96</v>
      </c>
      <c r="H199" s="5" t="s">
        <v>471</v>
      </c>
      <c r="I199" s="32">
        <f>IF('Model 1'!$B$330="C",$B$5*(1+'Model 1'!$B$329)^(V199-1),IF('Model 1'!$B$330="S",$B$5*(1+'Model 1'!$B$329*(V199-1)),$B$5))</f>
        <v>481.4119317</v>
      </c>
      <c r="J199" s="33">
        <f t="shared" ref="J199:M199" si="394">J198</f>
        <v>0.5234722574</v>
      </c>
      <c r="K199" s="33">
        <f t="shared" si="394"/>
        <v>0.9691677626</v>
      </c>
      <c r="L199" s="33">
        <f t="shared" si="394"/>
        <v>0.9862433547</v>
      </c>
      <c r="M199" s="33">
        <f t="shared" si="394"/>
        <v>1.83511693</v>
      </c>
      <c r="N199" s="33">
        <f t="array" ref="N199">INDEX('Model 1'!EMBLEMFac9Fac18,MATCH(I199,'Model 1'!$A$45:$A$74,1),MATCH($D$5,'Model 1'!$C$44:$G$44,0))</f>
        <v>0.573457823</v>
      </c>
      <c r="O199" s="33">
        <f t="array" ref="O199">INDEX('Model 1'!EMBLEMFac21Fac18,MATCH(I199,'Model 1'!$A$80:$A$109,1),MATCH($D$4,'Model 1'!$C$79:$F$79,0))</f>
        <v>0.8512053781</v>
      </c>
      <c r="P199" s="33">
        <f t="shared" ref="P199:R199" si="395">P198</f>
        <v>0.9696737797</v>
      </c>
      <c r="Q199" s="33">
        <f t="shared" si="395"/>
        <v>0.9803476433</v>
      </c>
      <c r="R199" s="33">
        <f t="shared" si="395"/>
        <v>1.004679405</v>
      </c>
      <c r="S199" s="33">
        <f t="array" ref="S199">IFERROR(INDEX('Model 1'!EMBLEMFac21Fac26,MATCH(H199,'Model 1'!$H$203:$H$324,0),MATCH($D$4,'Model 1'!$C$202:$F$202,0)),S198)</f>
        <v>1.234845549</v>
      </c>
      <c r="T199" s="33">
        <f t="shared" si="3"/>
        <v>0.5285939698</v>
      </c>
      <c r="U199" s="5"/>
      <c r="V199" s="18">
        <f t="shared" si="31"/>
        <v>17</v>
      </c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18">
        <f t="shared" si="28"/>
        <v>96</v>
      </c>
      <c r="H200" s="5" t="s">
        <v>472</v>
      </c>
      <c r="I200" s="32">
        <f>IF('Model 1'!$B$330="C",$B$5*(1+'Model 1'!$B$329)^(V200-1),IF('Model 1'!$B$330="S",$B$5*(1+'Model 1'!$B$329*(V200-1)),$B$5))</f>
        <v>481.4119317</v>
      </c>
      <c r="J200" s="33">
        <f t="shared" ref="J200:M200" si="396">J199</f>
        <v>0.5234722574</v>
      </c>
      <c r="K200" s="33">
        <f t="shared" si="396"/>
        <v>0.9691677626</v>
      </c>
      <c r="L200" s="33">
        <f t="shared" si="396"/>
        <v>0.9862433547</v>
      </c>
      <c r="M200" s="33">
        <f t="shared" si="396"/>
        <v>1.83511693</v>
      </c>
      <c r="N200" s="33">
        <f t="array" ref="N200">INDEX('Model 1'!EMBLEMFac9Fac18,MATCH(I200,'Model 1'!$A$45:$A$74,1),MATCH($D$5,'Model 1'!$C$44:$G$44,0))</f>
        <v>0.573457823</v>
      </c>
      <c r="O200" s="33">
        <f t="array" ref="O200">INDEX('Model 1'!EMBLEMFac21Fac18,MATCH(I200,'Model 1'!$A$80:$A$109,1),MATCH($D$4,'Model 1'!$C$79:$F$79,0))</f>
        <v>0.8512053781</v>
      </c>
      <c r="P200" s="33">
        <f t="shared" ref="P200:R200" si="397">P199</f>
        <v>0.9696737797</v>
      </c>
      <c r="Q200" s="33">
        <f t="shared" si="397"/>
        <v>0.9803476433</v>
      </c>
      <c r="R200" s="33">
        <f t="shared" si="397"/>
        <v>1.004679405</v>
      </c>
      <c r="S200" s="33">
        <f t="array" ref="S200">IFERROR(INDEX('Model 1'!EMBLEMFac21Fac26,MATCH(H200,'Model 1'!$H$203:$H$324,0),MATCH($D$4,'Model 1'!$C$202:$F$202,0)),S199)</f>
        <v>1.234845549</v>
      </c>
      <c r="T200" s="33">
        <f t="shared" si="3"/>
        <v>0.5285939698</v>
      </c>
      <c r="U200" s="5"/>
      <c r="V200" s="18">
        <f t="shared" si="31"/>
        <v>17</v>
      </c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18">
        <f t="shared" si="28"/>
        <v>96</v>
      </c>
      <c r="H201" s="5" t="s">
        <v>473</v>
      </c>
      <c r="I201" s="32">
        <f>IF('Model 1'!$B$330="C",$B$5*(1+'Model 1'!$B$329)^(V201-1),IF('Model 1'!$B$330="S",$B$5*(1+'Model 1'!$B$329*(V201-1)),$B$5))</f>
        <v>481.4119317</v>
      </c>
      <c r="J201" s="33">
        <f t="shared" ref="J201:M201" si="398">J200</f>
        <v>0.5234722574</v>
      </c>
      <c r="K201" s="33">
        <f t="shared" si="398"/>
        <v>0.9691677626</v>
      </c>
      <c r="L201" s="33">
        <f t="shared" si="398"/>
        <v>0.9862433547</v>
      </c>
      <c r="M201" s="33">
        <f t="shared" si="398"/>
        <v>1.83511693</v>
      </c>
      <c r="N201" s="33">
        <f t="array" ref="N201">INDEX('Model 1'!EMBLEMFac9Fac18,MATCH(I201,'Model 1'!$A$45:$A$74,1),MATCH($D$5,'Model 1'!$C$44:$G$44,0))</f>
        <v>0.573457823</v>
      </c>
      <c r="O201" s="33">
        <f t="array" ref="O201">INDEX('Model 1'!EMBLEMFac21Fac18,MATCH(I201,'Model 1'!$A$80:$A$109,1),MATCH($D$4,'Model 1'!$C$79:$F$79,0))</f>
        <v>0.8512053781</v>
      </c>
      <c r="P201" s="33">
        <f t="shared" ref="P201:R201" si="399">P200</f>
        <v>0.9696737797</v>
      </c>
      <c r="Q201" s="33">
        <f t="shared" si="399"/>
        <v>0.9803476433</v>
      </c>
      <c r="R201" s="33">
        <f t="shared" si="399"/>
        <v>1.004679405</v>
      </c>
      <c r="S201" s="33">
        <f t="array" ref="S201">IFERROR(INDEX('Model 1'!EMBLEMFac21Fac26,MATCH(H201,'Model 1'!$H$203:$H$324,0),MATCH($D$4,'Model 1'!$C$202:$F$202,0)),S200)</f>
        <v>1.234845549</v>
      </c>
      <c r="T201" s="33">
        <f t="shared" si="3"/>
        <v>0.5285939698</v>
      </c>
      <c r="U201" s="5"/>
      <c r="V201" s="18">
        <f t="shared" si="31"/>
        <v>17</v>
      </c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18">
        <f t="shared" si="28"/>
        <v>96</v>
      </c>
      <c r="H202" s="5" t="s">
        <v>474</v>
      </c>
      <c r="I202" s="32">
        <f>IF('Model 1'!$B$330="C",$B$5*(1+'Model 1'!$B$329)^(V202-1),IF('Model 1'!$B$330="S",$B$5*(1+'Model 1'!$B$329*(V202-1)),$B$5))</f>
        <v>481.4119317</v>
      </c>
      <c r="J202" s="33">
        <f t="shared" ref="J202:M202" si="400">J201</f>
        <v>0.5234722574</v>
      </c>
      <c r="K202" s="33">
        <f t="shared" si="400"/>
        <v>0.9691677626</v>
      </c>
      <c r="L202" s="33">
        <f t="shared" si="400"/>
        <v>0.9862433547</v>
      </c>
      <c r="M202" s="33">
        <f t="shared" si="400"/>
        <v>1.83511693</v>
      </c>
      <c r="N202" s="33">
        <f t="array" ref="N202">INDEX('Model 1'!EMBLEMFac9Fac18,MATCH(I202,'Model 1'!$A$45:$A$74,1),MATCH($D$5,'Model 1'!$C$44:$G$44,0))</f>
        <v>0.573457823</v>
      </c>
      <c r="O202" s="33">
        <f t="array" ref="O202">INDEX('Model 1'!EMBLEMFac21Fac18,MATCH(I202,'Model 1'!$A$80:$A$109,1),MATCH($D$4,'Model 1'!$C$79:$F$79,0))</f>
        <v>0.8512053781</v>
      </c>
      <c r="P202" s="33">
        <f t="shared" ref="P202:R202" si="401">P201</f>
        <v>0.9696737797</v>
      </c>
      <c r="Q202" s="33">
        <f t="shared" si="401"/>
        <v>0.9803476433</v>
      </c>
      <c r="R202" s="33">
        <f t="shared" si="401"/>
        <v>1.004679405</v>
      </c>
      <c r="S202" s="33">
        <f t="array" ref="S202">IFERROR(INDEX('Model 1'!EMBLEMFac21Fac26,MATCH(H202,'Model 1'!$H$203:$H$324,0),MATCH($D$4,'Model 1'!$C$202:$F$202,0)),S201)</f>
        <v>1.234845549</v>
      </c>
      <c r="T202" s="33">
        <f t="shared" si="3"/>
        <v>0.5285939698</v>
      </c>
      <c r="U202" s="5"/>
      <c r="V202" s="18">
        <f t="shared" si="31"/>
        <v>17</v>
      </c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18">
        <f t="shared" si="28"/>
        <v>96</v>
      </c>
      <c r="H203" s="5" t="s">
        <v>475</v>
      </c>
      <c r="I203" s="32">
        <f>IF('Model 1'!$B$330="C",$B$5*(1+'Model 1'!$B$329)^(V203-1),IF('Model 1'!$B$330="S",$B$5*(1+'Model 1'!$B$329*(V203-1)),$B$5))</f>
        <v>481.4119317</v>
      </c>
      <c r="J203" s="33">
        <f t="shared" ref="J203:M203" si="402">J202</f>
        <v>0.5234722574</v>
      </c>
      <c r="K203" s="33">
        <f t="shared" si="402"/>
        <v>0.9691677626</v>
      </c>
      <c r="L203" s="33">
        <f t="shared" si="402"/>
        <v>0.9862433547</v>
      </c>
      <c r="M203" s="33">
        <f t="shared" si="402"/>
        <v>1.83511693</v>
      </c>
      <c r="N203" s="33">
        <f t="array" ref="N203">INDEX('Model 1'!EMBLEMFac9Fac18,MATCH(I203,'Model 1'!$A$45:$A$74,1),MATCH($D$5,'Model 1'!$C$44:$G$44,0))</f>
        <v>0.573457823</v>
      </c>
      <c r="O203" s="33">
        <f t="array" ref="O203">INDEX('Model 1'!EMBLEMFac21Fac18,MATCH(I203,'Model 1'!$A$80:$A$109,1),MATCH($D$4,'Model 1'!$C$79:$F$79,0))</f>
        <v>0.8512053781</v>
      </c>
      <c r="P203" s="33">
        <f t="shared" ref="P203:R203" si="403">P202</f>
        <v>0.9696737797</v>
      </c>
      <c r="Q203" s="33">
        <f t="shared" si="403"/>
        <v>0.9803476433</v>
      </c>
      <c r="R203" s="33">
        <f t="shared" si="403"/>
        <v>1.004679405</v>
      </c>
      <c r="S203" s="33">
        <f t="array" ref="S203">IFERROR(INDEX('Model 1'!EMBLEMFac21Fac26,MATCH(H203,'Model 1'!$H$203:$H$324,0),MATCH($D$4,'Model 1'!$C$202:$F$202,0)),S202)</f>
        <v>1.234845549</v>
      </c>
      <c r="T203" s="33">
        <f t="shared" si="3"/>
        <v>0.5285939698</v>
      </c>
      <c r="U203" s="5"/>
      <c r="V203" s="18">
        <f t="shared" si="31"/>
        <v>17</v>
      </c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18">
        <f t="shared" si="28"/>
        <v>96</v>
      </c>
      <c r="H204" s="5" t="s">
        <v>476</v>
      </c>
      <c r="I204" s="32">
        <f>IF('Model 1'!$B$330="C",$B$5*(1+'Model 1'!$B$329)^(V204-1),IF('Model 1'!$B$330="S",$B$5*(1+'Model 1'!$B$329*(V204-1)),$B$5))</f>
        <v>481.4119317</v>
      </c>
      <c r="J204" s="33">
        <f t="shared" ref="J204:M204" si="404">J203</f>
        <v>0.5234722574</v>
      </c>
      <c r="K204" s="33">
        <f t="shared" si="404"/>
        <v>0.9691677626</v>
      </c>
      <c r="L204" s="33">
        <f t="shared" si="404"/>
        <v>0.9862433547</v>
      </c>
      <c r="M204" s="33">
        <f t="shared" si="404"/>
        <v>1.83511693</v>
      </c>
      <c r="N204" s="33">
        <f t="array" ref="N204">INDEX('Model 1'!EMBLEMFac9Fac18,MATCH(I204,'Model 1'!$A$45:$A$74,1),MATCH($D$5,'Model 1'!$C$44:$G$44,0))</f>
        <v>0.573457823</v>
      </c>
      <c r="O204" s="33">
        <f t="array" ref="O204">INDEX('Model 1'!EMBLEMFac21Fac18,MATCH(I204,'Model 1'!$A$80:$A$109,1),MATCH($D$4,'Model 1'!$C$79:$F$79,0))</f>
        <v>0.8512053781</v>
      </c>
      <c r="P204" s="33">
        <f t="shared" ref="P204:R204" si="405">P203</f>
        <v>0.9696737797</v>
      </c>
      <c r="Q204" s="33">
        <f t="shared" si="405"/>
        <v>0.9803476433</v>
      </c>
      <c r="R204" s="33">
        <f t="shared" si="405"/>
        <v>1.004679405</v>
      </c>
      <c r="S204" s="33">
        <f t="array" ref="S204">IFERROR(INDEX('Model 1'!EMBLEMFac21Fac26,MATCH(H204,'Model 1'!$H$203:$H$324,0),MATCH($D$4,'Model 1'!$C$202:$F$202,0)),S203)</f>
        <v>1.234845549</v>
      </c>
      <c r="T204" s="33">
        <f t="shared" si="3"/>
        <v>0.5285939698</v>
      </c>
      <c r="U204" s="5"/>
      <c r="V204" s="18">
        <f t="shared" si="31"/>
        <v>17</v>
      </c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18">
        <f t="shared" si="28"/>
        <v>96</v>
      </c>
      <c r="H205" s="5" t="s">
        <v>477</v>
      </c>
      <c r="I205" s="32">
        <f>IF('Model 1'!$B$330="C",$B$5*(1+'Model 1'!$B$329)^(V205-1),IF('Model 1'!$B$330="S",$B$5*(1+'Model 1'!$B$329*(V205-1)),$B$5))</f>
        <v>481.4119317</v>
      </c>
      <c r="J205" s="33">
        <f t="shared" ref="J205:M205" si="406">J204</f>
        <v>0.5234722574</v>
      </c>
      <c r="K205" s="33">
        <f t="shared" si="406"/>
        <v>0.9691677626</v>
      </c>
      <c r="L205" s="33">
        <f t="shared" si="406"/>
        <v>0.9862433547</v>
      </c>
      <c r="M205" s="33">
        <f t="shared" si="406"/>
        <v>1.83511693</v>
      </c>
      <c r="N205" s="33">
        <f t="array" ref="N205">INDEX('Model 1'!EMBLEMFac9Fac18,MATCH(I205,'Model 1'!$A$45:$A$74,1),MATCH($D$5,'Model 1'!$C$44:$G$44,0))</f>
        <v>0.573457823</v>
      </c>
      <c r="O205" s="33">
        <f t="array" ref="O205">INDEX('Model 1'!EMBLEMFac21Fac18,MATCH(I205,'Model 1'!$A$80:$A$109,1),MATCH($D$4,'Model 1'!$C$79:$F$79,0))</f>
        <v>0.8512053781</v>
      </c>
      <c r="P205" s="33">
        <f t="shared" ref="P205:R205" si="407">P204</f>
        <v>0.9696737797</v>
      </c>
      <c r="Q205" s="33">
        <f t="shared" si="407"/>
        <v>0.9803476433</v>
      </c>
      <c r="R205" s="33">
        <f t="shared" si="407"/>
        <v>1.004679405</v>
      </c>
      <c r="S205" s="33">
        <f t="array" ref="S205">IFERROR(INDEX('Model 1'!EMBLEMFac21Fac26,MATCH(H205,'Model 1'!$H$203:$H$324,0),MATCH($D$4,'Model 1'!$C$202:$F$202,0)),S204)</f>
        <v>1.234845549</v>
      </c>
      <c r="T205" s="33">
        <f t="shared" si="3"/>
        <v>0.5285939698</v>
      </c>
      <c r="U205" s="5"/>
      <c r="V205" s="18">
        <f t="shared" si="31"/>
        <v>17</v>
      </c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18">
        <f t="shared" si="28"/>
        <v>96</v>
      </c>
      <c r="H206" s="5" t="s">
        <v>478</v>
      </c>
      <c r="I206" s="32">
        <f>IF('Model 1'!$B$330="C",$B$5*(1+'Model 1'!$B$329)^(V206-1),IF('Model 1'!$B$330="S",$B$5*(1+'Model 1'!$B$329*(V206-1)),$B$5))</f>
        <v>481.4119317</v>
      </c>
      <c r="J206" s="33">
        <f t="shared" ref="J206:M206" si="408">J205</f>
        <v>0.5234722574</v>
      </c>
      <c r="K206" s="33">
        <f t="shared" si="408"/>
        <v>0.9691677626</v>
      </c>
      <c r="L206" s="33">
        <f t="shared" si="408"/>
        <v>0.9862433547</v>
      </c>
      <c r="M206" s="33">
        <f t="shared" si="408"/>
        <v>1.83511693</v>
      </c>
      <c r="N206" s="33">
        <f t="array" ref="N206">INDEX('Model 1'!EMBLEMFac9Fac18,MATCH(I206,'Model 1'!$A$45:$A$74,1),MATCH($D$5,'Model 1'!$C$44:$G$44,0))</f>
        <v>0.573457823</v>
      </c>
      <c r="O206" s="33">
        <f t="array" ref="O206">INDEX('Model 1'!EMBLEMFac21Fac18,MATCH(I206,'Model 1'!$A$80:$A$109,1),MATCH($D$4,'Model 1'!$C$79:$F$79,0))</f>
        <v>0.8512053781</v>
      </c>
      <c r="P206" s="33">
        <f t="shared" ref="P206:R206" si="409">P205</f>
        <v>0.9696737797</v>
      </c>
      <c r="Q206" s="33">
        <f t="shared" si="409"/>
        <v>0.9803476433</v>
      </c>
      <c r="R206" s="33">
        <f t="shared" si="409"/>
        <v>1.004679405</v>
      </c>
      <c r="S206" s="33">
        <f t="array" ref="S206">IFERROR(INDEX('Model 1'!EMBLEMFac21Fac26,MATCH(H206,'Model 1'!$H$203:$H$324,0),MATCH($D$4,'Model 1'!$C$202:$F$202,0)),S205)</f>
        <v>1.234845549</v>
      </c>
      <c r="T206" s="33">
        <f t="shared" si="3"/>
        <v>0.5285939698</v>
      </c>
      <c r="U206" s="5"/>
      <c r="V206" s="18">
        <f t="shared" si="31"/>
        <v>17</v>
      </c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18">
        <f t="shared" si="28"/>
        <v>96</v>
      </c>
      <c r="H207" s="5" t="s">
        <v>479</v>
      </c>
      <c r="I207" s="32">
        <f>IF('Model 1'!$B$330="C",$B$5*(1+'Model 1'!$B$329)^(V207-1),IF('Model 1'!$B$330="S",$B$5*(1+'Model 1'!$B$329*(V207-1)),$B$5))</f>
        <v>481.4119317</v>
      </c>
      <c r="J207" s="33">
        <f t="shared" ref="J207:M207" si="410">J206</f>
        <v>0.5234722574</v>
      </c>
      <c r="K207" s="33">
        <f t="shared" si="410"/>
        <v>0.9691677626</v>
      </c>
      <c r="L207" s="33">
        <f t="shared" si="410"/>
        <v>0.9862433547</v>
      </c>
      <c r="M207" s="33">
        <f t="shared" si="410"/>
        <v>1.83511693</v>
      </c>
      <c r="N207" s="33">
        <f t="array" ref="N207">INDEX('Model 1'!EMBLEMFac9Fac18,MATCH(I207,'Model 1'!$A$45:$A$74,1),MATCH($D$5,'Model 1'!$C$44:$G$44,0))</f>
        <v>0.573457823</v>
      </c>
      <c r="O207" s="33">
        <f t="array" ref="O207">INDEX('Model 1'!EMBLEMFac21Fac18,MATCH(I207,'Model 1'!$A$80:$A$109,1),MATCH($D$4,'Model 1'!$C$79:$F$79,0))</f>
        <v>0.8512053781</v>
      </c>
      <c r="P207" s="33">
        <f t="shared" ref="P207:R207" si="411">P206</f>
        <v>0.9696737797</v>
      </c>
      <c r="Q207" s="33">
        <f t="shared" si="411"/>
        <v>0.9803476433</v>
      </c>
      <c r="R207" s="33">
        <f t="shared" si="411"/>
        <v>1.004679405</v>
      </c>
      <c r="S207" s="33">
        <f t="array" ref="S207">IFERROR(INDEX('Model 1'!EMBLEMFac21Fac26,MATCH(H207,'Model 1'!$H$203:$H$324,0),MATCH($D$4,'Model 1'!$C$202:$F$202,0)),S206)</f>
        <v>1.234845549</v>
      </c>
      <c r="T207" s="33">
        <f t="shared" si="3"/>
        <v>0.5285939698</v>
      </c>
      <c r="U207" s="5"/>
      <c r="V207" s="18">
        <f t="shared" si="31"/>
        <v>17</v>
      </c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18">
        <f t="shared" si="28"/>
        <v>97</v>
      </c>
      <c r="H208" s="5" t="s">
        <v>480</v>
      </c>
      <c r="I208" s="32">
        <f>IF('Model 1'!$B$330="C",$B$5*(1+'Model 1'!$B$329)^(V208-1),IF('Model 1'!$B$330="S",$B$5*(1+'Model 1'!$B$329*(V208-1)),$B$5))</f>
        <v>495.8542897</v>
      </c>
      <c r="J208" s="33">
        <f t="shared" ref="J208:M208" si="412">J207</f>
        <v>0.5234722574</v>
      </c>
      <c r="K208" s="33">
        <f t="shared" si="412"/>
        <v>0.9691677626</v>
      </c>
      <c r="L208" s="33">
        <f t="shared" si="412"/>
        <v>0.9862433547</v>
      </c>
      <c r="M208" s="33">
        <f t="shared" si="412"/>
        <v>1.83511693</v>
      </c>
      <c r="N208" s="33">
        <f t="array" ref="N208">INDEX('Model 1'!EMBLEMFac9Fac18,MATCH(I208,'Model 1'!$A$45:$A$74,1),MATCH($D$5,'Model 1'!$C$44:$G$44,0))</f>
        <v>0.573457823</v>
      </c>
      <c r="O208" s="33">
        <f t="array" ref="O208">INDEX('Model 1'!EMBLEMFac21Fac18,MATCH(I208,'Model 1'!$A$80:$A$109,1),MATCH($D$4,'Model 1'!$C$79:$F$79,0))</f>
        <v>0.8512053781</v>
      </c>
      <c r="P208" s="33">
        <f t="shared" ref="P208:R208" si="413">P207</f>
        <v>0.9696737797</v>
      </c>
      <c r="Q208" s="33">
        <f t="shared" si="413"/>
        <v>0.9803476433</v>
      </c>
      <c r="R208" s="33">
        <f t="shared" si="413"/>
        <v>1.004679405</v>
      </c>
      <c r="S208" s="33">
        <f t="array" ref="S208">IFERROR(INDEX('Model 1'!EMBLEMFac21Fac26,MATCH(H208,'Model 1'!$H$203:$H$324,0),MATCH($D$4,'Model 1'!$C$202:$F$202,0)),S207)</f>
        <v>1.234845549</v>
      </c>
      <c r="T208" s="33">
        <f t="shared" si="3"/>
        <v>0.5285939698</v>
      </c>
      <c r="U208" s="5"/>
      <c r="V208" s="18">
        <f t="shared" si="31"/>
        <v>18</v>
      </c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18">
        <f t="shared" si="28"/>
        <v>97</v>
      </c>
      <c r="H209" s="5" t="s">
        <v>481</v>
      </c>
      <c r="I209" s="32">
        <f>IF('Model 1'!$B$330="C",$B$5*(1+'Model 1'!$B$329)^(V209-1),IF('Model 1'!$B$330="S",$B$5*(1+'Model 1'!$B$329*(V209-1)),$B$5))</f>
        <v>495.8542897</v>
      </c>
      <c r="J209" s="33">
        <f t="shared" ref="J209:M209" si="414">J208</f>
        <v>0.5234722574</v>
      </c>
      <c r="K209" s="33">
        <f t="shared" si="414"/>
        <v>0.9691677626</v>
      </c>
      <c r="L209" s="33">
        <f t="shared" si="414"/>
        <v>0.9862433547</v>
      </c>
      <c r="M209" s="33">
        <f t="shared" si="414"/>
        <v>1.83511693</v>
      </c>
      <c r="N209" s="33">
        <f t="array" ref="N209">INDEX('Model 1'!EMBLEMFac9Fac18,MATCH(I209,'Model 1'!$A$45:$A$74,1),MATCH($D$5,'Model 1'!$C$44:$G$44,0))</f>
        <v>0.573457823</v>
      </c>
      <c r="O209" s="33">
        <f t="array" ref="O209">INDEX('Model 1'!EMBLEMFac21Fac18,MATCH(I209,'Model 1'!$A$80:$A$109,1),MATCH($D$4,'Model 1'!$C$79:$F$79,0))</f>
        <v>0.8512053781</v>
      </c>
      <c r="P209" s="33">
        <f t="shared" ref="P209:R209" si="415">P208</f>
        <v>0.9696737797</v>
      </c>
      <c r="Q209" s="33">
        <f t="shared" si="415"/>
        <v>0.9803476433</v>
      </c>
      <c r="R209" s="33">
        <f t="shared" si="415"/>
        <v>1.004679405</v>
      </c>
      <c r="S209" s="33">
        <f t="array" ref="S209">IFERROR(INDEX('Model 1'!EMBLEMFac21Fac26,MATCH(H209,'Model 1'!$H$203:$H$324,0),MATCH($D$4,'Model 1'!$C$202:$F$202,0)),S208)</f>
        <v>1.234845549</v>
      </c>
      <c r="T209" s="33">
        <f t="shared" si="3"/>
        <v>0.5285939698</v>
      </c>
      <c r="U209" s="5"/>
      <c r="V209" s="18">
        <f t="shared" si="31"/>
        <v>18</v>
      </c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18">
        <f t="shared" si="28"/>
        <v>97</v>
      </c>
      <c r="H210" s="5" t="s">
        <v>482</v>
      </c>
      <c r="I210" s="32">
        <f>IF('Model 1'!$B$330="C",$B$5*(1+'Model 1'!$B$329)^(V210-1),IF('Model 1'!$B$330="S",$B$5*(1+'Model 1'!$B$329*(V210-1)),$B$5))</f>
        <v>495.8542897</v>
      </c>
      <c r="J210" s="33">
        <f t="shared" ref="J210:M210" si="416">J209</f>
        <v>0.5234722574</v>
      </c>
      <c r="K210" s="33">
        <f t="shared" si="416"/>
        <v>0.9691677626</v>
      </c>
      <c r="L210" s="33">
        <f t="shared" si="416"/>
        <v>0.9862433547</v>
      </c>
      <c r="M210" s="33">
        <f t="shared" si="416"/>
        <v>1.83511693</v>
      </c>
      <c r="N210" s="33">
        <f t="array" ref="N210">INDEX('Model 1'!EMBLEMFac9Fac18,MATCH(I210,'Model 1'!$A$45:$A$74,1),MATCH($D$5,'Model 1'!$C$44:$G$44,0))</f>
        <v>0.573457823</v>
      </c>
      <c r="O210" s="33">
        <f t="array" ref="O210">INDEX('Model 1'!EMBLEMFac21Fac18,MATCH(I210,'Model 1'!$A$80:$A$109,1),MATCH($D$4,'Model 1'!$C$79:$F$79,0))</f>
        <v>0.8512053781</v>
      </c>
      <c r="P210" s="33">
        <f t="shared" ref="P210:R210" si="417">P209</f>
        <v>0.9696737797</v>
      </c>
      <c r="Q210" s="33">
        <f t="shared" si="417"/>
        <v>0.9803476433</v>
      </c>
      <c r="R210" s="33">
        <f t="shared" si="417"/>
        <v>1.004679405</v>
      </c>
      <c r="S210" s="33">
        <f t="array" ref="S210">IFERROR(INDEX('Model 1'!EMBLEMFac21Fac26,MATCH(H210,'Model 1'!$H$203:$H$324,0),MATCH($D$4,'Model 1'!$C$202:$F$202,0)),S209)</f>
        <v>1.234845549</v>
      </c>
      <c r="T210" s="33">
        <f t="shared" si="3"/>
        <v>0.5285939698</v>
      </c>
      <c r="U210" s="5"/>
      <c r="V210" s="18">
        <f t="shared" si="31"/>
        <v>18</v>
      </c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18">
        <f t="shared" si="28"/>
        <v>97</v>
      </c>
      <c r="H211" s="5" t="s">
        <v>483</v>
      </c>
      <c r="I211" s="32">
        <f>IF('Model 1'!$B$330="C",$B$5*(1+'Model 1'!$B$329)^(V211-1),IF('Model 1'!$B$330="S",$B$5*(1+'Model 1'!$B$329*(V211-1)),$B$5))</f>
        <v>495.8542897</v>
      </c>
      <c r="J211" s="33">
        <f t="shared" ref="J211:M211" si="418">J210</f>
        <v>0.5234722574</v>
      </c>
      <c r="K211" s="33">
        <f t="shared" si="418"/>
        <v>0.9691677626</v>
      </c>
      <c r="L211" s="33">
        <f t="shared" si="418"/>
        <v>0.9862433547</v>
      </c>
      <c r="M211" s="33">
        <f t="shared" si="418"/>
        <v>1.83511693</v>
      </c>
      <c r="N211" s="33">
        <f t="array" ref="N211">INDEX('Model 1'!EMBLEMFac9Fac18,MATCH(I211,'Model 1'!$A$45:$A$74,1),MATCH($D$5,'Model 1'!$C$44:$G$44,0))</f>
        <v>0.573457823</v>
      </c>
      <c r="O211" s="33">
        <f t="array" ref="O211">INDEX('Model 1'!EMBLEMFac21Fac18,MATCH(I211,'Model 1'!$A$80:$A$109,1),MATCH($D$4,'Model 1'!$C$79:$F$79,0))</f>
        <v>0.8512053781</v>
      </c>
      <c r="P211" s="33">
        <f t="shared" ref="P211:R211" si="419">P210</f>
        <v>0.9696737797</v>
      </c>
      <c r="Q211" s="33">
        <f t="shared" si="419"/>
        <v>0.9803476433</v>
      </c>
      <c r="R211" s="33">
        <f t="shared" si="419"/>
        <v>1.004679405</v>
      </c>
      <c r="S211" s="33">
        <f t="array" ref="S211">IFERROR(INDEX('Model 1'!EMBLEMFac21Fac26,MATCH(H211,'Model 1'!$H$203:$H$324,0),MATCH($D$4,'Model 1'!$C$202:$F$202,0)),S210)</f>
        <v>1.234845549</v>
      </c>
      <c r="T211" s="33">
        <f t="shared" si="3"/>
        <v>0.5285939698</v>
      </c>
      <c r="U211" s="5"/>
      <c r="V211" s="18">
        <f t="shared" si="31"/>
        <v>18</v>
      </c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18">
        <f t="shared" si="28"/>
        <v>97</v>
      </c>
      <c r="H212" s="5" t="s">
        <v>484</v>
      </c>
      <c r="I212" s="32">
        <f>IF('Model 1'!$B$330="C",$B$5*(1+'Model 1'!$B$329)^(V212-1),IF('Model 1'!$B$330="S",$B$5*(1+'Model 1'!$B$329*(V212-1)),$B$5))</f>
        <v>495.8542897</v>
      </c>
      <c r="J212" s="33">
        <f t="shared" ref="J212:M212" si="420">J211</f>
        <v>0.5234722574</v>
      </c>
      <c r="K212" s="33">
        <f t="shared" si="420"/>
        <v>0.9691677626</v>
      </c>
      <c r="L212" s="33">
        <f t="shared" si="420"/>
        <v>0.9862433547</v>
      </c>
      <c r="M212" s="33">
        <f t="shared" si="420"/>
        <v>1.83511693</v>
      </c>
      <c r="N212" s="33">
        <f t="array" ref="N212">INDEX('Model 1'!EMBLEMFac9Fac18,MATCH(I212,'Model 1'!$A$45:$A$74,1),MATCH($D$5,'Model 1'!$C$44:$G$44,0))</f>
        <v>0.573457823</v>
      </c>
      <c r="O212" s="33">
        <f t="array" ref="O212">INDEX('Model 1'!EMBLEMFac21Fac18,MATCH(I212,'Model 1'!$A$80:$A$109,1),MATCH($D$4,'Model 1'!$C$79:$F$79,0))</f>
        <v>0.8512053781</v>
      </c>
      <c r="P212" s="33">
        <f t="shared" ref="P212:R212" si="421">P211</f>
        <v>0.9696737797</v>
      </c>
      <c r="Q212" s="33">
        <f t="shared" si="421"/>
        <v>0.9803476433</v>
      </c>
      <c r="R212" s="33">
        <f t="shared" si="421"/>
        <v>1.004679405</v>
      </c>
      <c r="S212" s="33">
        <f t="array" ref="S212">IFERROR(INDEX('Model 1'!EMBLEMFac21Fac26,MATCH(H212,'Model 1'!$H$203:$H$324,0),MATCH($D$4,'Model 1'!$C$202:$F$202,0)),S211)</f>
        <v>1.234845549</v>
      </c>
      <c r="T212" s="33">
        <f t="shared" si="3"/>
        <v>0.5285939698</v>
      </c>
      <c r="U212" s="5"/>
      <c r="V212" s="18">
        <f t="shared" si="31"/>
        <v>18</v>
      </c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18">
        <f t="shared" si="28"/>
        <v>97</v>
      </c>
      <c r="H213" s="5" t="s">
        <v>485</v>
      </c>
      <c r="I213" s="32">
        <f>IF('Model 1'!$B$330="C",$B$5*(1+'Model 1'!$B$329)^(V213-1),IF('Model 1'!$B$330="S",$B$5*(1+'Model 1'!$B$329*(V213-1)),$B$5))</f>
        <v>495.8542897</v>
      </c>
      <c r="J213" s="33">
        <f t="shared" ref="J213:M213" si="422">J212</f>
        <v>0.5234722574</v>
      </c>
      <c r="K213" s="33">
        <f t="shared" si="422"/>
        <v>0.9691677626</v>
      </c>
      <c r="L213" s="33">
        <f t="shared" si="422"/>
        <v>0.9862433547</v>
      </c>
      <c r="M213" s="33">
        <f t="shared" si="422"/>
        <v>1.83511693</v>
      </c>
      <c r="N213" s="33">
        <f t="array" ref="N213">INDEX('Model 1'!EMBLEMFac9Fac18,MATCH(I213,'Model 1'!$A$45:$A$74,1),MATCH($D$5,'Model 1'!$C$44:$G$44,0))</f>
        <v>0.573457823</v>
      </c>
      <c r="O213" s="33">
        <f t="array" ref="O213">INDEX('Model 1'!EMBLEMFac21Fac18,MATCH(I213,'Model 1'!$A$80:$A$109,1),MATCH($D$4,'Model 1'!$C$79:$F$79,0))</f>
        <v>0.8512053781</v>
      </c>
      <c r="P213" s="33">
        <f t="shared" ref="P213:R213" si="423">P212</f>
        <v>0.9696737797</v>
      </c>
      <c r="Q213" s="33">
        <f t="shared" si="423"/>
        <v>0.9803476433</v>
      </c>
      <c r="R213" s="33">
        <f t="shared" si="423"/>
        <v>1.004679405</v>
      </c>
      <c r="S213" s="33">
        <f t="array" ref="S213">IFERROR(INDEX('Model 1'!EMBLEMFac21Fac26,MATCH(H213,'Model 1'!$H$203:$H$324,0),MATCH($D$4,'Model 1'!$C$202:$F$202,0)),S212)</f>
        <v>1.234845549</v>
      </c>
      <c r="T213" s="33">
        <f t="shared" si="3"/>
        <v>0.5285939698</v>
      </c>
      <c r="U213" s="5"/>
      <c r="V213" s="18">
        <f t="shared" si="31"/>
        <v>18</v>
      </c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18">
        <f t="shared" si="28"/>
        <v>97</v>
      </c>
      <c r="H214" s="5" t="s">
        <v>486</v>
      </c>
      <c r="I214" s="32">
        <f>IF('Model 1'!$B$330="C",$B$5*(1+'Model 1'!$B$329)^(V214-1),IF('Model 1'!$B$330="S",$B$5*(1+'Model 1'!$B$329*(V214-1)),$B$5))</f>
        <v>495.8542897</v>
      </c>
      <c r="J214" s="33">
        <f t="shared" ref="J214:M214" si="424">J213</f>
        <v>0.5234722574</v>
      </c>
      <c r="K214" s="33">
        <f t="shared" si="424"/>
        <v>0.9691677626</v>
      </c>
      <c r="L214" s="33">
        <f t="shared" si="424"/>
        <v>0.9862433547</v>
      </c>
      <c r="M214" s="33">
        <f t="shared" si="424"/>
        <v>1.83511693</v>
      </c>
      <c r="N214" s="33">
        <f t="array" ref="N214">INDEX('Model 1'!EMBLEMFac9Fac18,MATCH(I214,'Model 1'!$A$45:$A$74,1),MATCH($D$5,'Model 1'!$C$44:$G$44,0))</f>
        <v>0.573457823</v>
      </c>
      <c r="O214" s="33">
        <f t="array" ref="O214">INDEX('Model 1'!EMBLEMFac21Fac18,MATCH(I214,'Model 1'!$A$80:$A$109,1),MATCH($D$4,'Model 1'!$C$79:$F$79,0))</f>
        <v>0.8512053781</v>
      </c>
      <c r="P214" s="33">
        <f t="shared" ref="P214:R214" si="425">P213</f>
        <v>0.9696737797</v>
      </c>
      <c r="Q214" s="33">
        <f t="shared" si="425"/>
        <v>0.9803476433</v>
      </c>
      <c r="R214" s="33">
        <f t="shared" si="425"/>
        <v>1.004679405</v>
      </c>
      <c r="S214" s="33">
        <f t="array" ref="S214">IFERROR(INDEX('Model 1'!EMBLEMFac21Fac26,MATCH(H214,'Model 1'!$H$203:$H$324,0),MATCH($D$4,'Model 1'!$C$202:$F$202,0)),S213)</f>
        <v>1.234845549</v>
      </c>
      <c r="T214" s="33">
        <f t="shared" si="3"/>
        <v>0.5285939698</v>
      </c>
      <c r="U214" s="5"/>
      <c r="V214" s="18">
        <f t="shared" si="31"/>
        <v>18</v>
      </c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18">
        <f t="shared" si="28"/>
        <v>97</v>
      </c>
      <c r="H215" s="5" t="s">
        <v>487</v>
      </c>
      <c r="I215" s="32">
        <f>IF('Model 1'!$B$330="C",$B$5*(1+'Model 1'!$B$329)^(V215-1),IF('Model 1'!$B$330="S",$B$5*(1+'Model 1'!$B$329*(V215-1)),$B$5))</f>
        <v>495.8542897</v>
      </c>
      <c r="J215" s="33">
        <f t="shared" ref="J215:M215" si="426">J214</f>
        <v>0.5234722574</v>
      </c>
      <c r="K215" s="33">
        <f t="shared" si="426"/>
        <v>0.9691677626</v>
      </c>
      <c r="L215" s="33">
        <f t="shared" si="426"/>
        <v>0.9862433547</v>
      </c>
      <c r="M215" s="33">
        <f t="shared" si="426"/>
        <v>1.83511693</v>
      </c>
      <c r="N215" s="33">
        <f t="array" ref="N215">INDEX('Model 1'!EMBLEMFac9Fac18,MATCH(I215,'Model 1'!$A$45:$A$74,1),MATCH($D$5,'Model 1'!$C$44:$G$44,0))</f>
        <v>0.573457823</v>
      </c>
      <c r="O215" s="33">
        <f t="array" ref="O215">INDEX('Model 1'!EMBLEMFac21Fac18,MATCH(I215,'Model 1'!$A$80:$A$109,1),MATCH($D$4,'Model 1'!$C$79:$F$79,0))</f>
        <v>0.8512053781</v>
      </c>
      <c r="P215" s="33">
        <f t="shared" ref="P215:R215" si="427">P214</f>
        <v>0.9696737797</v>
      </c>
      <c r="Q215" s="33">
        <f t="shared" si="427"/>
        <v>0.9803476433</v>
      </c>
      <c r="R215" s="33">
        <f t="shared" si="427"/>
        <v>1.004679405</v>
      </c>
      <c r="S215" s="33">
        <f t="array" ref="S215">IFERROR(INDEX('Model 1'!EMBLEMFac21Fac26,MATCH(H215,'Model 1'!$H$203:$H$324,0),MATCH($D$4,'Model 1'!$C$202:$F$202,0)),S214)</f>
        <v>1.234845549</v>
      </c>
      <c r="T215" s="33">
        <f t="shared" si="3"/>
        <v>0.5285939698</v>
      </c>
      <c r="U215" s="5"/>
      <c r="V215" s="18">
        <f t="shared" si="31"/>
        <v>18</v>
      </c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18">
        <f t="shared" si="28"/>
        <v>97</v>
      </c>
      <c r="H216" s="5" t="s">
        <v>488</v>
      </c>
      <c r="I216" s="32">
        <f>IF('Model 1'!$B$330="C",$B$5*(1+'Model 1'!$B$329)^(V216-1),IF('Model 1'!$B$330="S",$B$5*(1+'Model 1'!$B$329*(V216-1)),$B$5))</f>
        <v>495.8542897</v>
      </c>
      <c r="J216" s="33">
        <f t="shared" ref="J216:M216" si="428">J215</f>
        <v>0.5234722574</v>
      </c>
      <c r="K216" s="33">
        <f t="shared" si="428"/>
        <v>0.9691677626</v>
      </c>
      <c r="L216" s="33">
        <f t="shared" si="428"/>
        <v>0.9862433547</v>
      </c>
      <c r="M216" s="33">
        <f t="shared" si="428"/>
        <v>1.83511693</v>
      </c>
      <c r="N216" s="33">
        <f t="array" ref="N216">INDEX('Model 1'!EMBLEMFac9Fac18,MATCH(I216,'Model 1'!$A$45:$A$74,1),MATCH($D$5,'Model 1'!$C$44:$G$44,0))</f>
        <v>0.573457823</v>
      </c>
      <c r="O216" s="33">
        <f t="array" ref="O216">INDEX('Model 1'!EMBLEMFac21Fac18,MATCH(I216,'Model 1'!$A$80:$A$109,1),MATCH($D$4,'Model 1'!$C$79:$F$79,0))</f>
        <v>0.8512053781</v>
      </c>
      <c r="P216" s="33">
        <f t="shared" ref="P216:R216" si="429">P215</f>
        <v>0.9696737797</v>
      </c>
      <c r="Q216" s="33">
        <f t="shared" si="429"/>
        <v>0.9803476433</v>
      </c>
      <c r="R216" s="33">
        <f t="shared" si="429"/>
        <v>1.004679405</v>
      </c>
      <c r="S216" s="33">
        <f t="array" ref="S216">IFERROR(INDEX('Model 1'!EMBLEMFac21Fac26,MATCH(H216,'Model 1'!$H$203:$H$324,0),MATCH($D$4,'Model 1'!$C$202:$F$202,0)),S215)</f>
        <v>1.234845549</v>
      </c>
      <c r="T216" s="33">
        <f t="shared" si="3"/>
        <v>0.5285939698</v>
      </c>
      <c r="U216" s="5"/>
      <c r="V216" s="18">
        <f t="shared" si="31"/>
        <v>18</v>
      </c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18">
        <f t="shared" si="28"/>
        <v>97</v>
      </c>
      <c r="H217" s="5" t="s">
        <v>489</v>
      </c>
      <c r="I217" s="32">
        <f>IF('Model 1'!$B$330="C",$B$5*(1+'Model 1'!$B$329)^(V217-1),IF('Model 1'!$B$330="S",$B$5*(1+'Model 1'!$B$329*(V217-1)),$B$5))</f>
        <v>495.8542897</v>
      </c>
      <c r="J217" s="33">
        <f t="shared" ref="J217:M217" si="430">J216</f>
        <v>0.5234722574</v>
      </c>
      <c r="K217" s="33">
        <f t="shared" si="430"/>
        <v>0.9691677626</v>
      </c>
      <c r="L217" s="33">
        <f t="shared" si="430"/>
        <v>0.9862433547</v>
      </c>
      <c r="M217" s="33">
        <f t="shared" si="430"/>
        <v>1.83511693</v>
      </c>
      <c r="N217" s="33">
        <f t="array" ref="N217">INDEX('Model 1'!EMBLEMFac9Fac18,MATCH(I217,'Model 1'!$A$45:$A$74,1),MATCH($D$5,'Model 1'!$C$44:$G$44,0))</f>
        <v>0.573457823</v>
      </c>
      <c r="O217" s="33">
        <f t="array" ref="O217">INDEX('Model 1'!EMBLEMFac21Fac18,MATCH(I217,'Model 1'!$A$80:$A$109,1),MATCH($D$4,'Model 1'!$C$79:$F$79,0))</f>
        <v>0.8512053781</v>
      </c>
      <c r="P217" s="33">
        <f t="shared" ref="P217:R217" si="431">P216</f>
        <v>0.9696737797</v>
      </c>
      <c r="Q217" s="33">
        <f t="shared" si="431"/>
        <v>0.9803476433</v>
      </c>
      <c r="R217" s="33">
        <f t="shared" si="431"/>
        <v>1.004679405</v>
      </c>
      <c r="S217" s="33">
        <f t="array" ref="S217">IFERROR(INDEX('Model 1'!EMBLEMFac21Fac26,MATCH(H217,'Model 1'!$H$203:$H$324,0),MATCH($D$4,'Model 1'!$C$202:$F$202,0)),S216)</f>
        <v>1.234845549</v>
      </c>
      <c r="T217" s="33">
        <f t="shared" si="3"/>
        <v>0.5285939698</v>
      </c>
      <c r="U217" s="5"/>
      <c r="V217" s="18">
        <f t="shared" si="31"/>
        <v>18</v>
      </c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18">
        <f t="shared" si="28"/>
        <v>97</v>
      </c>
      <c r="H218" s="5" t="s">
        <v>490</v>
      </c>
      <c r="I218" s="32">
        <f>IF('Model 1'!$B$330="C",$B$5*(1+'Model 1'!$B$329)^(V218-1),IF('Model 1'!$B$330="S",$B$5*(1+'Model 1'!$B$329*(V218-1)),$B$5))</f>
        <v>495.8542897</v>
      </c>
      <c r="J218" s="33">
        <f t="shared" ref="J218:M218" si="432">J217</f>
        <v>0.5234722574</v>
      </c>
      <c r="K218" s="33">
        <f t="shared" si="432"/>
        <v>0.9691677626</v>
      </c>
      <c r="L218" s="33">
        <f t="shared" si="432"/>
        <v>0.9862433547</v>
      </c>
      <c r="M218" s="33">
        <f t="shared" si="432"/>
        <v>1.83511693</v>
      </c>
      <c r="N218" s="33">
        <f t="array" ref="N218">INDEX('Model 1'!EMBLEMFac9Fac18,MATCH(I218,'Model 1'!$A$45:$A$74,1),MATCH($D$5,'Model 1'!$C$44:$G$44,0))</f>
        <v>0.573457823</v>
      </c>
      <c r="O218" s="33">
        <f t="array" ref="O218">INDEX('Model 1'!EMBLEMFac21Fac18,MATCH(I218,'Model 1'!$A$80:$A$109,1),MATCH($D$4,'Model 1'!$C$79:$F$79,0))</f>
        <v>0.8512053781</v>
      </c>
      <c r="P218" s="33">
        <f t="shared" ref="P218:R218" si="433">P217</f>
        <v>0.9696737797</v>
      </c>
      <c r="Q218" s="33">
        <f t="shared" si="433"/>
        <v>0.9803476433</v>
      </c>
      <c r="R218" s="33">
        <f t="shared" si="433"/>
        <v>1.004679405</v>
      </c>
      <c r="S218" s="33">
        <f t="array" ref="S218">IFERROR(INDEX('Model 1'!EMBLEMFac21Fac26,MATCH(H218,'Model 1'!$H$203:$H$324,0),MATCH($D$4,'Model 1'!$C$202:$F$202,0)),S217)</f>
        <v>1.234845549</v>
      </c>
      <c r="T218" s="33">
        <f t="shared" si="3"/>
        <v>0.5285939698</v>
      </c>
      <c r="U218" s="5"/>
      <c r="V218" s="18">
        <f t="shared" si="31"/>
        <v>18</v>
      </c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18">
        <f t="shared" si="28"/>
        <v>97</v>
      </c>
      <c r="H219" s="5" t="s">
        <v>491</v>
      </c>
      <c r="I219" s="32">
        <f>IF('Model 1'!$B$330="C",$B$5*(1+'Model 1'!$B$329)^(V219-1),IF('Model 1'!$B$330="S",$B$5*(1+'Model 1'!$B$329*(V219-1)),$B$5))</f>
        <v>495.8542897</v>
      </c>
      <c r="J219" s="33">
        <f t="shared" ref="J219:M219" si="434">J218</f>
        <v>0.5234722574</v>
      </c>
      <c r="K219" s="33">
        <f t="shared" si="434"/>
        <v>0.9691677626</v>
      </c>
      <c r="L219" s="33">
        <f t="shared" si="434"/>
        <v>0.9862433547</v>
      </c>
      <c r="M219" s="33">
        <f t="shared" si="434"/>
        <v>1.83511693</v>
      </c>
      <c r="N219" s="33">
        <f t="array" ref="N219">INDEX('Model 1'!EMBLEMFac9Fac18,MATCH(I219,'Model 1'!$A$45:$A$74,1),MATCH($D$5,'Model 1'!$C$44:$G$44,0))</f>
        <v>0.573457823</v>
      </c>
      <c r="O219" s="33">
        <f t="array" ref="O219">INDEX('Model 1'!EMBLEMFac21Fac18,MATCH(I219,'Model 1'!$A$80:$A$109,1),MATCH($D$4,'Model 1'!$C$79:$F$79,0))</f>
        <v>0.8512053781</v>
      </c>
      <c r="P219" s="33">
        <f t="shared" ref="P219:R219" si="435">P218</f>
        <v>0.9696737797</v>
      </c>
      <c r="Q219" s="33">
        <f t="shared" si="435"/>
        <v>0.9803476433</v>
      </c>
      <c r="R219" s="33">
        <f t="shared" si="435"/>
        <v>1.004679405</v>
      </c>
      <c r="S219" s="33">
        <f t="array" ref="S219">IFERROR(INDEX('Model 1'!EMBLEMFac21Fac26,MATCH(H219,'Model 1'!$H$203:$H$324,0),MATCH($D$4,'Model 1'!$C$202:$F$202,0)),S218)</f>
        <v>1.234845549</v>
      </c>
      <c r="T219" s="33">
        <f t="shared" si="3"/>
        <v>0.5285939698</v>
      </c>
      <c r="U219" s="5"/>
      <c r="V219" s="18">
        <f t="shared" si="31"/>
        <v>18</v>
      </c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18">
        <f t="shared" si="28"/>
        <v>98</v>
      </c>
      <c r="H220" s="5" t="s">
        <v>492</v>
      </c>
      <c r="I220" s="32">
        <f>IF('Model 1'!$B$330="C",$B$5*(1+'Model 1'!$B$329)^(V220-1),IF('Model 1'!$B$330="S",$B$5*(1+'Model 1'!$B$329*(V220-1)),$B$5))</f>
        <v>510.7299184</v>
      </c>
      <c r="J220" s="33">
        <f t="shared" ref="J220:M220" si="436">J219</f>
        <v>0.5234722574</v>
      </c>
      <c r="K220" s="33">
        <f t="shared" si="436"/>
        <v>0.9691677626</v>
      </c>
      <c r="L220" s="33">
        <f t="shared" si="436"/>
        <v>0.9862433547</v>
      </c>
      <c r="M220" s="33">
        <f t="shared" si="436"/>
        <v>1.83511693</v>
      </c>
      <c r="N220" s="33">
        <f t="array" ref="N220">INDEX('Model 1'!EMBLEMFac9Fac18,MATCH(I220,'Model 1'!$A$45:$A$74,1),MATCH($D$5,'Model 1'!$C$44:$G$44,0))</f>
        <v>0.573457823</v>
      </c>
      <c r="O220" s="33">
        <f t="array" ref="O220">INDEX('Model 1'!EMBLEMFac21Fac18,MATCH(I220,'Model 1'!$A$80:$A$109,1),MATCH($D$4,'Model 1'!$C$79:$F$79,0))</f>
        <v>0.8512053781</v>
      </c>
      <c r="P220" s="33">
        <f t="shared" ref="P220:R220" si="437">P219</f>
        <v>0.9696737797</v>
      </c>
      <c r="Q220" s="33">
        <f t="shared" si="437"/>
        <v>0.9803476433</v>
      </c>
      <c r="R220" s="33">
        <f t="shared" si="437"/>
        <v>1.004679405</v>
      </c>
      <c r="S220" s="33">
        <f t="array" ref="S220">IFERROR(INDEX('Model 1'!EMBLEMFac21Fac26,MATCH(H220,'Model 1'!$H$203:$H$324,0),MATCH($D$4,'Model 1'!$C$202:$F$202,0)),S219)</f>
        <v>1.234845549</v>
      </c>
      <c r="T220" s="33">
        <f t="shared" si="3"/>
        <v>0.5285939698</v>
      </c>
      <c r="U220" s="5"/>
      <c r="V220" s="18">
        <f t="shared" si="31"/>
        <v>19</v>
      </c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18">
        <f t="shared" si="28"/>
        <v>98</v>
      </c>
      <c r="H221" s="5" t="s">
        <v>493</v>
      </c>
      <c r="I221" s="32">
        <f>IF('Model 1'!$B$330="C",$B$5*(1+'Model 1'!$B$329)^(V221-1),IF('Model 1'!$B$330="S",$B$5*(1+'Model 1'!$B$329*(V221-1)),$B$5))</f>
        <v>510.7299184</v>
      </c>
      <c r="J221" s="33">
        <f t="shared" ref="J221:M221" si="438">J220</f>
        <v>0.5234722574</v>
      </c>
      <c r="K221" s="33">
        <f t="shared" si="438"/>
        <v>0.9691677626</v>
      </c>
      <c r="L221" s="33">
        <f t="shared" si="438"/>
        <v>0.9862433547</v>
      </c>
      <c r="M221" s="33">
        <f t="shared" si="438"/>
        <v>1.83511693</v>
      </c>
      <c r="N221" s="33">
        <f t="array" ref="N221">INDEX('Model 1'!EMBLEMFac9Fac18,MATCH(I221,'Model 1'!$A$45:$A$74,1),MATCH($D$5,'Model 1'!$C$44:$G$44,0))</f>
        <v>0.573457823</v>
      </c>
      <c r="O221" s="33">
        <f t="array" ref="O221">INDEX('Model 1'!EMBLEMFac21Fac18,MATCH(I221,'Model 1'!$A$80:$A$109,1),MATCH($D$4,'Model 1'!$C$79:$F$79,0))</f>
        <v>0.8512053781</v>
      </c>
      <c r="P221" s="33">
        <f t="shared" ref="P221:R221" si="439">P220</f>
        <v>0.9696737797</v>
      </c>
      <c r="Q221" s="33">
        <f t="shared" si="439"/>
        <v>0.9803476433</v>
      </c>
      <c r="R221" s="33">
        <f t="shared" si="439"/>
        <v>1.004679405</v>
      </c>
      <c r="S221" s="33">
        <f t="array" ref="S221">IFERROR(INDEX('Model 1'!EMBLEMFac21Fac26,MATCH(H221,'Model 1'!$H$203:$H$324,0),MATCH($D$4,'Model 1'!$C$202:$F$202,0)),S220)</f>
        <v>1.234845549</v>
      </c>
      <c r="T221" s="33">
        <f t="shared" si="3"/>
        <v>0.5285939698</v>
      </c>
      <c r="U221" s="5"/>
      <c r="V221" s="18">
        <f t="shared" si="31"/>
        <v>19</v>
      </c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18">
        <f t="shared" si="28"/>
        <v>98</v>
      </c>
      <c r="H222" s="5" t="s">
        <v>494</v>
      </c>
      <c r="I222" s="32">
        <f>IF('Model 1'!$B$330="C",$B$5*(1+'Model 1'!$B$329)^(V222-1),IF('Model 1'!$B$330="S",$B$5*(1+'Model 1'!$B$329*(V222-1)),$B$5))</f>
        <v>510.7299184</v>
      </c>
      <c r="J222" s="33">
        <f t="shared" ref="J222:M222" si="440">J221</f>
        <v>0.5234722574</v>
      </c>
      <c r="K222" s="33">
        <f t="shared" si="440"/>
        <v>0.9691677626</v>
      </c>
      <c r="L222" s="33">
        <f t="shared" si="440"/>
        <v>0.9862433547</v>
      </c>
      <c r="M222" s="33">
        <f t="shared" si="440"/>
        <v>1.83511693</v>
      </c>
      <c r="N222" s="33">
        <f t="array" ref="N222">INDEX('Model 1'!EMBLEMFac9Fac18,MATCH(I222,'Model 1'!$A$45:$A$74,1),MATCH($D$5,'Model 1'!$C$44:$G$44,0))</f>
        <v>0.573457823</v>
      </c>
      <c r="O222" s="33">
        <f t="array" ref="O222">INDEX('Model 1'!EMBLEMFac21Fac18,MATCH(I222,'Model 1'!$A$80:$A$109,1),MATCH($D$4,'Model 1'!$C$79:$F$79,0))</f>
        <v>0.8512053781</v>
      </c>
      <c r="P222" s="33">
        <f t="shared" ref="P222:R222" si="441">P221</f>
        <v>0.9696737797</v>
      </c>
      <c r="Q222" s="33">
        <f t="shared" si="441"/>
        <v>0.9803476433</v>
      </c>
      <c r="R222" s="33">
        <f t="shared" si="441"/>
        <v>1.004679405</v>
      </c>
      <c r="S222" s="33">
        <f t="array" ref="S222">IFERROR(INDEX('Model 1'!EMBLEMFac21Fac26,MATCH(H222,'Model 1'!$H$203:$H$324,0),MATCH($D$4,'Model 1'!$C$202:$F$202,0)),S221)</f>
        <v>1.234845549</v>
      </c>
      <c r="T222" s="33">
        <f t="shared" si="3"/>
        <v>0.5285939698</v>
      </c>
      <c r="U222" s="5"/>
      <c r="V222" s="18">
        <f t="shared" si="31"/>
        <v>19</v>
      </c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18">
        <f t="shared" si="28"/>
        <v>98</v>
      </c>
      <c r="H223" s="5" t="s">
        <v>495</v>
      </c>
      <c r="I223" s="32">
        <f>IF('Model 1'!$B$330="C",$B$5*(1+'Model 1'!$B$329)^(V223-1),IF('Model 1'!$B$330="S",$B$5*(1+'Model 1'!$B$329*(V223-1)),$B$5))</f>
        <v>510.7299184</v>
      </c>
      <c r="J223" s="33">
        <f t="shared" ref="J223:M223" si="442">J222</f>
        <v>0.5234722574</v>
      </c>
      <c r="K223" s="33">
        <f t="shared" si="442"/>
        <v>0.9691677626</v>
      </c>
      <c r="L223" s="33">
        <f t="shared" si="442"/>
        <v>0.9862433547</v>
      </c>
      <c r="M223" s="33">
        <f t="shared" si="442"/>
        <v>1.83511693</v>
      </c>
      <c r="N223" s="33">
        <f t="array" ref="N223">INDEX('Model 1'!EMBLEMFac9Fac18,MATCH(I223,'Model 1'!$A$45:$A$74,1),MATCH($D$5,'Model 1'!$C$44:$G$44,0))</f>
        <v>0.573457823</v>
      </c>
      <c r="O223" s="33">
        <f t="array" ref="O223">INDEX('Model 1'!EMBLEMFac21Fac18,MATCH(I223,'Model 1'!$A$80:$A$109,1),MATCH($D$4,'Model 1'!$C$79:$F$79,0))</f>
        <v>0.8512053781</v>
      </c>
      <c r="P223" s="33">
        <f t="shared" ref="P223:R223" si="443">P222</f>
        <v>0.9696737797</v>
      </c>
      <c r="Q223" s="33">
        <f t="shared" si="443"/>
        <v>0.9803476433</v>
      </c>
      <c r="R223" s="33">
        <f t="shared" si="443"/>
        <v>1.004679405</v>
      </c>
      <c r="S223" s="33">
        <f t="array" ref="S223">IFERROR(INDEX('Model 1'!EMBLEMFac21Fac26,MATCH(H223,'Model 1'!$H$203:$H$324,0),MATCH($D$4,'Model 1'!$C$202:$F$202,0)),S222)</f>
        <v>1.234845549</v>
      </c>
      <c r="T223" s="33">
        <f t="shared" si="3"/>
        <v>0.5285939698</v>
      </c>
      <c r="U223" s="5"/>
      <c r="V223" s="18">
        <f t="shared" si="31"/>
        <v>19</v>
      </c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18">
        <f t="shared" si="28"/>
        <v>98</v>
      </c>
      <c r="H224" s="5" t="s">
        <v>496</v>
      </c>
      <c r="I224" s="32">
        <f>IF('Model 1'!$B$330="C",$B$5*(1+'Model 1'!$B$329)^(V224-1),IF('Model 1'!$B$330="S",$B$5*(1+'Model 1'!$B$329*(V224-1)),$B$5))</f>
        <v>510.7299184</v>
      </c>
      <c r="J224" s="33">
        <f t="shared" ref="J224:M224" si="444">J223</f>
        <v>0.5234722574</v>
      </c>
      <c r="K224" s="33">
        <f t="shared" si="444"/>
        <v>0.9691677626</v>
      </c>
      <c r="L224" s="33">
        <f t="shared" si="444"/>
        <v>0.9862433547</v>
      </c>
      <c r="M224" s="33">
        <f t="shared" si="444"/>
        <v>1.83511693</v>
      </c>
      <c r="N224" s="33">
        <f t="array" ref="N224">INDEX('Model 1'!EMBLEMFac9Fac18,MATCH(I224,'Model 1'!$A$45:$A$74,1),MATCH($D$5,'Model 1'!$C$44:$G$44,0))</f>
        <v>0.573457823</v>
      </c>
      <c r="O224" s="33">
        <f t="array" ref="O224">INDEX('Model 1'!EMBLEMFac21Fac18,MATCH(I224,'Model 1'!$A$80:$A$109,1),MATCH($D$4,'Model 1'!$C$79:$F$79,0))</f>
        <v>0.8512053781</v>
      </c>
      <c r="P224" s="33">
        <f t="shared" ref="P224:R224" si="445">P223</f>
        <v>0.9696737797</v>
      </c>
      <c r="Q224" s="33">
        <f t="shared" si="445"/>
        <v>0.9803476433</v>
      </c>
      <c r="R224" s="33">
        <f t="shared" si="445"/>
        <v>1.004679405</v>
      </c>
      <c r="S224" s="33">
        <f t="array" ref="S224">IFERROR(INDEX('Model 1'!EMBLEMFac21Fac26,MATCH(H224,'Model 1'!$H$203:$H$324,0),MATCH($D$4,'Model 1'!$C$202:$F$202,0)),S223)</f>
        <v>1.234845549</v>
      </c>
      <c r="T224" s="33">
        <f t="shared" si="3"/>
        <v>0.5285939698</v>
      </c>
      <c r="U224" s="5"/>
      <c r="V224" s="18">
        <f t="shared" si="31"/>
        <v>19</v>
      </c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18">
        <f t="shared" si="28"/>
        <v>98</v>
      </c>
      <c r="H225" s="5" t="s">
        <v>497</v>
      </c>
      <c r="I225" s="32">
        <f>IF('Model 1'!$B$330="C",$B$5*(1+'Model 1'!$B$329)^(V225-1),IF('Model 1'!$B$330="S",$B$5*(1+'Model 1'!$B$329*(V225-1)),$B$5))</f>
        <v>510.7299184</v>
      </c>
      <c r="J225" s="33">
        <f t="shared" ref="J225:M225" si="446">J224</f>
        <v>0.5234722574</v>
      </c>
      <c r="K225" s="33">
        <f t="shared" si="446"/>
        <v>0.9691677626</v>
      </c>
      <c r="L225" s="33">
        <f t="shared" si="446"/>
        <v>0.9862433547</v>
      </c>
      <c r="M225" s="33">
        <f t="shared" si="446"/>
        <v>1.83511693</v>
      </c>
      <c r="N225" s="33">
        <f t="array" ref="N225">INDEX('Model 1'!EMBLEMFac9Fac18,MATCH(I225,'Model 1'!$A$45:$A$74,1),MATCH($D$5,'Model 1'!$C$44:$G$44,0))</f>
        <v>0.573457823</v>
      </c>
      <c r="O225" s="33">
        <f t="array" ref="O225">INDEX('Model 1'!EMBLEMFac21Fac18,MATCH(I225,'Model 1'!$A$80:$A$109,1),MATCH($D$4,'Model 1'!$C$79:$F$79,0))</f>
        <v>0.8512053781</v>
      </c>
      <c r="P225" s="33">
        <f t="shared" ref="P225:R225" si="447">P224</f>
        <v>0.9696737797</v>
      </c>
      <c r="Q225" s="33">
        <f t="shared" si="447"/>
        <v>0.9803476433</v>
      </c>
      <c r="R225" s="33">
        <f t="shared" si="447"/>
        <v>1.004679405</v>
      </c>
      <c r="S225" s="33">
        <f t="array" ref="S225">IFERROR(INDEX('Model 1'!EMBLEMFac21Fac26,MATCH(H225,'Model 1'!$H$203:$H$324,0),MATCH($D$4,'Model 1'!$C$202:$F$202,0)),S224)</f>
        <v>1.234845549</v>
      </c>
      <c r="T225" s="33">
        <f t="shared" si="3"/>
        <v>0.5285939698</v>
      </c>
      <c r="U225" s="5"/>
      <c r="V225" s="18">
        <f t="shared" si="31"/>
        <v>19</v>
      </c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18">
        <f t="shared" si="28"/>
        <v>98</v>
      </c>
      <c r="H226" s="5" t="s">
        <v>498</v>
      </c>
      <c r="I226" s="32">
        <f>IF('Model 1'!$B$330="C",$B$5*(1+'Model 1'!$B$329)^(V226-1),IF('Model 1'!$B$330="S",$B$5*(1+'Model 1'!$B$329*(V226-1)),$B$5))</f>
        <v>510.7299184</v>
      </c>
      <c r="J226" s="33">
        <f t="shared" ref="J226:M226" si="448">J225</f>
        <v>0.5234722574</v>
      </c>
      <c r="K226" s="33">
        <f t="shared" si="448"/>
        <v>0.9691677626</v>
      </c>
      <c r="L226" s="33">
        <f t="shared" si="448"/>
        <v>0.9862433547</v>
      </c>
      <c r="M226" s="33">
        <f t="shared" si="448"/>
        <v>1.83511693</v>
      </c>
      <c r="N226" s="33">
        <f t="array" ref="N226">INDEX('Model 1'!EMBLEMFac9Fac18,MATCH(I226,'Model 1'!$A$45:$A$74,1),MATCH($D$5,'Model 1'!$C$44:$G$44,0))</f>
        <v>0.573457823</v>
      </c>
      <c r="O226" s="33">
        <f t="array" ref="O226">INDEX('Model 1'!EMBLEMFac21Fac18,MATCH(I226,'Model 1'!$A$80:$A$109,1),MATCH($D$4,'Model 1'!$C$79:$F$79,0))</f>
        <v>0.8512053781</v>
      </c>
      <c r="P226" s="33">
        <f t="shared" ref="P226:R226" si="449">P225</f>
        <v>0.9696737797</v>
      </c>
      <c r="Q226" s="33">
        <f t="shared" si="449"/>
        <v>0.9803476433</v>
      </c>
      <c r="R226" s="33">
        <f t="shared" si="449"/>
        <v>1.004679405</v>
      </c>
      <c r="S226" s="33">
        <f t="array" ref="S226">IFERROR(INDEX('Model 1'!EMBLEMFac21Fac26,MATCH(H226,'Model 1'!$H$203:$H$324,0),MATCH($D$4,'Model 1'!$C$202:$F$202,0)),S225)</f>
        <v>1.234845549</v>
      </c>
      <c r="T226" s="33">
        <f t="shared" si="3"/>
        <v>0.5285939698</v>
      </c>
      <c r="U226" s="5"/>
      <c r="V226" s="18">
        <f t="shared" si="31"/>
        <v>19</v>
      </c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18">
        <f t="shared" si="28"/>
        <v>98</v>
      </c>
      <c r="H227" s="5" t="s">
        <v>499</v>
      </c>
      <c r="I227" s="32">
        <f>IF('Model 1'!$B$330="C",$B$5*(1+'Model 1'!$B$329)^(V227-1),IF('Model 1'!$B$330="S",$B$5*(1+'Model 1'!$B$329*(V227-1)),$B$5))</f>
        <v>510.7299184</v>
      </c>
      <c r="J227" s="33">
        <f t="shared" ref="J227:M227" si="450">J226</f>
        <v>0.5234722574</v>
      </c>
      <c r="K227" s="33">
        <f t="shared" si="450"/>
        <v>0.9691677626</v>
      </c>
      <c r="L227" s="33">
        <f t="shared" si="450"/>
        <v>0.9862433547</v>
      </c>
      <c r="M227" s="33">
        <f t="shared" si="450"/>
        <v>1.83511693</v>
      </c>
      <c r="N227" s="33">
        <f t="array" ref="N227">INDEX('Model 1'!EMBLEMFac9Fac18,MATCH(I227,'Model 1'!$A$45:$A$74,1),MATCH($D$5,'Model 1'!$C$44:$G$44,0))</f>
        <v>0.573457823</v>
      </c>
      <c r="O227" s="33">
        <f t="array" ref="O227">INDEX('Model 1'!EMBLEMFac21Fac18,MATCH(I227,'Model 1'!$A$80:$A$109,1),MATCH($D$4,'Model 1'!$C$79:$F$79,0))</f>
        <v>0.8512053781</v>
      </c>
      <c r="P227" s="33">
        <f t="shared" ref="P227:R227" si="451">P226</f>
        <v>0.9696737797</v>
      </c>
      <c r="Q227" s="33">
        <f t="shared" si="451"/>
        <v>0.9803476433</v>
      </c>
      <c r="R227" s="33">
        <f t="shared" si="451"/>
        <v>1.004679405</v>
      </c>
      <c r="S227" s="33">
        <f t="array" ref="S227">IFERROR(INDEX('Model 1'!EMBLEMFac21Fac26,MATCH(H227,'Model 1'!$H$203:$H$324,0),MATCH($D$4,'Model 1'!$C$202:$F$202,0)),S226)</f>
        <v>1.234845549</v>
      </c>
      <c r="T227" s="33">
        <f t="shared" si="3"/>
        <v>0.5285939698</v>
      </c>
      <c r="U227" s="5"/>
      <c r="V227" s="18">
        <f t="shared" si="31"/>
        <v>19</v>
      </c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18">
        <f t="shared" si="28"/>
        <v>98</v>
      </c>
      <c r="H228" s="5" t="s">
        <v>500</v>
      </c>
      <c r="I228" s="32">
        <f>IF('Model 1'!$B$330="C",$B$5*(1+'Model 1'!$B$329)^(V228-1),IF('Model 1'!$B$330="S",$B$5*(1+'Model 1'!$B$329*(V228-1)),$B$5))</f>
        <v>510.7299184</v>
      </c>
      <c r="J228" s="33">
        <f t="shared" ref="J228:M228" si="452">J227</f>
        <v>0.5234722574</v>
      </c>
      <c r="K228" s="33">
        <f t="shared" si="452"/>
        <v>0.9691677626</v>
      </c>
      <c r="L228" s="33">
        <f t="shared" si="452"/>
        <v>0.9862433547</v>
      </c>
      <c r="M228" s="33">
        <f t="shared" si="452"/>
        <v>1.83511693</v>
      </c>
      <c r="N228" s="33">
        <f t="array" ref="N228">INDEX('Model 1'!EMBLEMFac9Fac18,MATCH(I228,'Model 1'!$A$45:$A$74,1),MATCH($D$5,'Model 1'!$C$44:$G$44,0))</f>
        <v>0.573457823</v>
      </c>
      <c r="O228" s="33">
        <f t="array" ref="O228">INDEX('Model 1'!EMBLEMFac21Fac18,MATCH(I228,'Model 1'!$A$80:$A$109,1),MATCH($D$4,'Model 1'!$C$79:$F$79,0))</f>
        <v>0.8512053781</v>
      </c>
      <c r="P228" s="33">
        <f t="shared" ref="P228:R228" si="453">P227</f>
        <v>0.9696737797</v>
      </c>
      <c r="Q228" s="33">
        <f t="shared" si="453"/>
        <v>0.9803476433</v>
      </c>
      <c r="R228" s="33">
        <f t="shared" si="453"/>
        <v>1.004679405</v>
      </c>
      <c r="S228" s="33">
        <f t="array" ref="S228">IFERROR(INDEX('Model 1'!EMBLEMFac21Fac26,MATCH(H228,'Model 1'!$H$203:$H$324,0),MATCH($D$4,'Model 1'!$C$202:$F$202,0)),S227)</f>
        <v>1.234845549</v>
      </c>
      <c r="T228" s="33">
        <f t="shared" si="3"/>
        <v>0.5285939698</v>
      </c>
      <c r="U228" s="5"/>
      <c r="V228" s="18">
        <f t="shared" si="31"/>
        <v>19</v>
      </c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18">
        <f t="shared" si="28"/>
        <v>98</v>
      </c>
      <c r="H229" s="5" t="s">
        <v>501</v>
      </c>
      <c r="I229" s="32">
        <f>IF('Model 1'!$B$330="C",$B$5*(1+'Model 1'!$B$329)^(V229-1),IF('Model 1'!$B$330="S",$B$5*(1+'Model 1'!$B$329*(V229-1)),$B$5))</f>
        <v>510.7299184</v>
      </c>
      <c r="J229" s="33">
        <f t="shared" ref="J229:M229" si="454">J228</f>
        <v>0.5234722574</v>
      </c>
      <c r="K229" s="33">
        <f t="shared" si="454"/>
        <v>0.9691677626</v>
      </c>
      <c r="L229" s="33">
        <f t="shared" si="454"/>
        <v>0.9862433547</v>
      </c>
      <c r="M229" s="33">
        <f t="shared" si="454"/>
        <v>1.83511693</v>
      </c>
      <c r="N229" s="33">
        <f t="array" ref="N229">INDEX('Model 1'!EMBLEMFac9Fac18,MATCH(I229,'Model 1'!$A$45:$A$74,1),MATCH($D$5,'Model 1'!$C$44:$G$44,0))</f>
        <v>0.573457823</v>
      </c>
      <c r="O229" s="33">
        <f t="array" ref="O229">INDEX('Model 1'!EMBLEMFac21Fac18,MATCH(I229,'Model 1'!$A$80:$A$109,1),MATCH($D$4,'Model 1'!$C$79:$F$79,0))</f>
        <v>0.8512053781</v>
      </c>
      <c r="P229" s="33">
        <f t="shared" ref="P229:R229" si="455">P228</f>
        <v>0.9696737797</v>
      </c>
      <c r="Q229" s="33">
        <f t="shared" si="455"/>
        <v>0.9803476433</v>
      </c>
      <c r="R229" s="33">
        <f t="shared" si="455"/>
        <v>1.004679405</v>
      </c>
      <c r="S229" s="33">
        <f t="array" ref="S229">IFERROR(INDEX('Model 1'!EMBLEMFac21Fac26,MATCH(H229,'Model 1'!$H$203:$H$324,0),MATCH($D$4,'Model 1'!$C$202:$F$202,0)),S228)</f>
        <v>1.234845549</v>
      </c>
      <c r="T229" s="33">
        <f t="shared" si="3"/>
        <v>0.5285939698</v>
      </c>
      <c r="U229" s="5"/>
      <c r="V229" s="18">
        <f t="shared" si="31"/>
        <v>19</v>
      </c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18">
        <f t="shared" si="28"/>
        <v>98</v>
      </c>
      <c r="H230" s="5" t="s">
        <v>502</v>
      </c>
      <c r="I230" s="32">
        <f>IF('Model 1'!$B$330="C",$B$5*(1+'Model 1'!$B$329)^(V230-1),IF('Model 1'!$B$330="S",$B$5*(1+'Model 1'!$B$329*(V230-1)),$B$5))</f>
        <v>510.7299184</v>
      </c>
      <c r="J230" s="33">
        <f t="shared" ref="J230:M230" si="456">J229</f>
        <v>0.5234722574</v>
      </c>
      <c r="K230" s="33">
        <f t="shared" si="456"/>
        <v>0.9691677626</v>
      </c>
      <c r="L230" s="33">
        <f t="shared" si="456"/>
        <v>0.9862433547</v>
      </c>
      <c r="M230" s="33">
        <f t="shared" si="456"/>
        <v>1.83511693</v>
      </c>
      <c r="N230" s="33">
        <f t="array" ref="N230">INDEX('Model 1'!EMBLEMFac9Fac18,MATCH(I230,'Model 1'!$A$45:$A$74,1),MATCH($D$5,'Model 1'!$C$44:$G$44,0))</f>
        <v>0.573457823</v>
      </c>
      <c r="O230" s="33">
        <f t="array" ref="O230">INDEX('Model 1'!EMBLEMFac21Fac18,MATCH(I230,'Model 1'!$A$80:$A$109,1),MATCH($D$4,'Model 1'!$C$79:$F$79,0))</f>
        <v>0.8512053781</v>
      </c>
      <c r="P230" s="33">
        <f t="shared" ref="P230:R230" si="457">P229</f>
        <v>0.9696737797</v>
      </c>
      <c r="Q230" s="33">
        <f t="shared" si="457"/>
        <v>0.9803476433</v>
      </c>
      <c r="R230" s="33">
        <f t="shared" si="457"/>
        <v>1.004679405</v>
      </c>
      <c r="S230" s="33">
        <f t="array" ref="S230">IFERROR(INDEX('Model 1'!EMBLEMFac21Fac26,MATCH(H230,'Model 1'!$H$203:$H$324,0),MATCH($D$4,'Model 1'!$C$202:$F$202,0)),S229)</f>
        <v>1.234845549</v>
      </c>
      <c r="T230" s="33">
        <f t="shared" si="3"/>
        <v>0.5285939698</v>
      </c>
      <c r="U230" s="5"/>
      <c r="V230" s="18">
        <f t="shared" si="31"/>
        <v>19</v>
      </c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18">
        <f t="shared" si="28"/>
        <v>98</v>
      </c>
      <c r="H231" s="5" t="s">
        <v>503</v>
      </c>
      <c r="I231" s="32">
        <f>IF('Model 1'!$B$330="C",$B$5*(1+'Model 1'!$B$329)^(V231-1),IF('Model 1'!$B$330="S",$B$5*(1+'Model 1'!$B$329*(V231-1)),$B$5))</f>
        <v>510.7299184</v>
      </c>
      <c r="J231" s="33">
        <f t="shared" ref="J231:M231" si="458">J230</f>
        <v>0.5234722574</v>
      </c>
      <c r="K231" s="33">
        <f t="shared" si="458"/>
        <v>0.9691677626</v>
      </c>
      <c r="L231" s="33">
        <f t="shared" si="458"/>
        <v>0.9862433547</v>
      </c>
      <c r="M231" s="33">
        <f t="shared" si="458"/>
        <v>1.83511693</v>
      </c>
      <c r="N231" s="33">
        <f t="array" ref="N231">INDEX('Model 1'!EMBLEMFac9Fac18,MATCH(I231,'Model 1'!$A$45:$A$74,1),MATCH($D$5,'Model 1'!$C$44:$G$44,0))</f>
        <v>0.573457823</v>
      </c>
      <c r="O231" s="33">
        <f t="array" ref="O231">INDEX('Model 1'!EMBLEMFac21Fac18,MATCH(I231,'Model 1'!$A$80:$A$109,1),MATCH($D$4,'Model 1'!$C$79:$F$79,0))</f>
        <v>0.8512053781</v>
      </c>
      <c r="P231" s="33">
        <f t="shared" ref="P231:R231" si="459">P230</f>
        <v>0.9696737797</v>
      </c>
      <c r="Q231" s="33">
        <f t="shared" si="459"/>
        <v>0.9803476433</v>
      </c>
      <c r="R231" s="33">
        <f t="shared" si="459"/>
        <v>1.004679405</v>
      </c>
      <c r="S231" s="33">
        <f t="array" ref="S231">IFERROR(INDEX('Model 1'!EMBLEMFac21Fac26,MATCH(H231,'Model 1'!$H$203:$H$324,0),MATCH($D$4,'Model 1'!$C$202:$F$202,0)),S230)</f>
        <v>1.234845549</v>
      </c>
      <c r="T231" s="33">
        <f t="shared" si="3"/>
        <v>0.5285939698</v>
      </c>
      <c r="U231" s="5"/>
      <c r="V231" s="18">
        <f t="shared" si="31"/>
        <v>19</v>
      </c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18">
        <f t="shared" si="28"/>
        <v>99</v>
      </c>
      <c r="H232" s="5" t="s">
        <v>504</v>
      </c>
      <c r="I232" s="32">
        <f>IF('Model 1'!$B$330="C",$B$5*(1+'Model 1'!$B$329)^(V232-1),IF('Model 1'!$B$330="S",$B$5*(1+'Model 1'!$B$329*(V232-1)),$B$5))</f>
        <v>526.0518159</v>
      </c>
      <c r="J232" s="33">
        <f t="shared" ref="J232:M232" si="460">J231</f>
        <v>0.5234722574</v>
      </c>
      <c r="K232" s="33">
        <f t="shared" si="460"/>
        <v>0.9691677626</v>
      </c>
      <c r="L232" s="33">
        <f t="shared" si="460"/>
        <v>0.9862433547</v>
      </c>
      <c r="M232" s="33">
        <f t="shared" si="460"/>
        <v>1.83511693</v>
      </c>
      <c r="N232" s="33">
        <f t="array" ref="N232">INDEX('Model 1'!EMBLEMFac9Fac18,MATCH(I232,'Model 1'!$A$45:$A$74,1),MATCH($D$5,'Model 1'!$C$44:$G$44,0))</f>
        <v>0.573457823</v>
      </c>
      <c r="O232" s="33">
        <f t="array" ref="O232">INDEX('Model 1'!EMBLEMFac21Fac18,MATCH(I232,'Model 1'!$A$80:$A$109,1),MATCH($D$4,'Model 1'!$C$79:$F$79,0))</f>
        <v>0.8512053781</v>
      </c>
      <c r="P232" s="33">
        <f t="shared" ref="P232:R232" si="461">P231</f>
        <v>0.9696737797</v>
      </c>
      <c r="Q232" s="33">
        <f t="shared" si="461"/>
        <v>0.9803476433</v>
      </c>
      <c r="R232" s="33">
        <f t="shared" si="461"/>
        <v>1.004679405</v>
      </c>
      <c r="S232" s="33">
        <f t="array" ref="S232">IFERROR(INDEX('Model 1'!EMBLEMFac21Fac26,MATCH(H232,'Model 1'!$H$203:$H$324,0),MATCH($D$4,'Model 1'!$C$202:$F$202,0)),S231)</f>
        <v>1.234845549</v>
      </c>
      <c r="T232" s="33">
        <f t="shared" si="3"/>
        <v>0.5285939698</v>
      </c>
      <c r="U232" s="5"/>
      <c r="V232" s="18">
        <f t="shared" si="31"/>
        <v>20</v>
      </c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18">
        <f t="shared" si="28"/>
        <v>99</v>
      </c>
      <c r="H233" s="5" t="s">
        <v>505</v>
      </c>
      <c r="I233" s="32">
        <f>IF('Model 1'!$B$330="C",$B$5*(1+'Model 1'!$B$329)^(V233-1),IF('Model 1'!$B$330="S",$B$5*(1+'Model 1'!$B$329*(V233-1)),$B$5))</f>
        <v>526.0518159</v>
      </c>
      <c r="J233" s="33">
        <f t="shared" ref="J233:M233" si="462">J232</f>
        <v>0.5234722574</v>
      </c>
      <c r="K233" s="33">
        <f t="shared" si="462"/>
        <v>0.9691677626</v>
      </c>
      <c r="L233" s="33">
        <f t="shared" si="462"/>
        <v>0.9862433547</v>
      </c>
      <c r="M233" s="33">
        <f t="shared" si="462"/>
        <v>1.83511693</v>
      </c>
      <c r="N233" s="33">
        <f t="array" ref="N233">INDEX('Model 1'!EMBLEMFac9Fac18,MATCH(I233,'Model 1'!$A$45:$A$74,1),MATCH($D$5,'Model 1'!$C$44:$G$44,0))</f>
        <v>0.573457823</v>
      </c>
      <c r="O233" s="33">
        <f t="array" ref="O233">INDEX('Model 1'!EMBLEMFac21Fac18,MATCH(I233,'Model 1'!$A$80:$A$109,1),MATCH($D$4,'Model 1'!$C$79:$F$79,0))</f>
        <v>0.8512053781</v>
      </c>
      <c r="P233" s="33">
        <f t="shared" ref="P233:R233" si="463">P232</f>
        <v>0.9696737797</v>
      </c>
      <c r="Q233" s="33">
        <f t="shared" si="463"/>
        <v>0.9803476433</v>
      </c>
      <c r="R233" s="33">
        <f t="shared" si="463"/>
        <v>1.004679405</v>
      </c>
      <c r="S233" s="33">
        <f t="array" ref="S233">IFERROR(INDEX('Model 1'!EMBLEMFac21Fac26,MATCH(H233,'Model 1'!$H$203:$H$324,0),MATCH($D$4,'Model 1'!$C$202:$F$202,0)),S232)</f>
        <v>1.234845549</v>
      </c>
      <c r="T233" s="33">
        <f t="shared" si="3"/>
        <v>0.5285939698</v>
      </c>
      <c r="U233" s="5"/>
      <c r="V233" s="18">
        <f t="shared" si="31"/>
        <v>20</v>
      </c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18">
        <f t="shared" si="28"/>
        <v>99</v>
      </c>
      <c r="H234" s="5" t="s">
        <v>506</v>
      </c>
      <c r="I234" s="32">
        <f>IF('Model 1'!$B$330="C",$B$5*(1+'Model 1'!$B$329)^(V234-1),IF('Model 1'!$B$330="S",$B$5*(1+'Model 1'!$B$329*(V234-1)),$B$5))</f>
        <v>526.0518159</v>
      </c>
      <c r="J234" s="33">
        <f t="shared" ref="J234:M234" si="464">J233</f>
        <v>0.5234722574</v>
      </c>
      <c r="K234" s="33">
        <f t="shared" si="464"/>
        <v>0.9691677626</v>
      </c>
      <c r="L234" s="33">
        <f t="shared" si="464"/>
        <v>0.9862433547</v>
      </c>
      <c r="M234" s="33">
        <f t="shared" si="464"/>
        <v>1.83511693</v>
      </c>
      <c r="N234" s="33">
        <f t="array" ref="N234">INDEX('Model 1'!EMBLEMFac9Fac18,MATCH(I234,'Model 1'!$A$45:$A$74,1),MATCH($D$5,'Model 1'!$C$44:$G$44,0))</f>
        <v>0.573457823</v>
      </c>
      <c r="O234" s="33">
        <f t="array" ref="O234">INDEX('Model 1'!EMBLEMFac21Fac18,MATCH(I234,'Model 1'!$A$80:$A$109,1),MATCH($D$4,'Model 1'!$C$79:$F$79,0))</f>
        <v>0.8512053781</v>
      </c>
      <c r="P234" s="33">
        <f t="shared" ref="P234:R234" si="465">P233</f>
        <v>0.9696737797</v>
      </c>
      <c r="Q234" s="33">
        <f t="shared" si="465"/>
        <v>0.9803476433</v>
      </c>
      <c r="R234" s="33">
        <f t="shared" si="465"/>
        <v>1.004679405</v>
      </c>
      <c r="S234" s="33">
        <f t="array" ref="S234">IFERROR(INDEX('Model 1'!EMBLEMFac21Fac26,MATCH(H234,'Model 1'!$H$203:$H$324,0),MATCH($D$4,'Model 1'!$C$202:$F$202,0)),S233)</f>
        <v>1.234845549</v>
      </c>
      <c r="T234" s="33">
        <f t="shared" si="3"/>
        <v>0.5285939698</v>
      </c>
      <c r="U234" s="5"/>
      <c r="V234" s="18">
        <f t="shared" si="31"/>
        <v>20</v>
      </c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18">
        <f t="shared" si="28"/>
        <v>99</v>
      </c>
      <c r="H235" s="5" t="s">
        <v>507</v>
      </c>
      <c r="I235" s="32">
        <f>IF('Model 1'!$B$330="C",$B$5*(1+'Model 1'!$B$329)^(V235-1),IF('Model 1'!$B$330="S",$B$5*(1+'Model 1'!$B$329*(V235-1)),$B$5))</f>
        <v>526.0518159</v>
      </c>
      <c r="J235" s="33">
        <f t="shared" ref="J235:M235" si="466">J234</f>
        <v>0.5234722574</v>
      </c>
      <c r="K235" s="33">
        <f t="shared" si="466"/>
        <v>0.9691677626</v>
      </c>
      <c r="L235" s="33">
        <f t="shared" si="466"/>
        <v>0.9862433547</v>
      </c>
      <c r="M235" s="33">
        <f t="shared" si="466"/>
        <v>1.83511693</v>
      </c>
      <c r="N235" s="33">
        <f t="array" ref="N235">INDEX('Model 1'!EMBLEMFac9Fac18,MATCH(I235,'Model 1'!$A$45:$A$74,1),MATCH($D$5,'Model 1'!$C$44:$G$44,0))</f>
        <v>0.573457823</v>
      </c>
      <c r="O235" s="33">
        <f t="array" ref="O235">INDEX('Model 1'!EMBLEMFac21Fac18,MATCH(I235,'Model 1'!$A$80:$A$109,1),MATCH($D$4,'Model 1'!$C$79:$F$79,0))</f>
        <v>0.8512053781</v>
      </c>
      <c r="P235" s="33">
        <f t="shared" ref="P235:R235" si="467">P234</f>
        <v>0.9696737797</v>
      </c>
      <c r="Q235" s="33">
        <f t="shared" si="467"/>
        <v>0.9803476433</v>
      </c>
      <c r="R235" s="33">
        <f t="shared" si="467"/>
        <v>1.004679405</v>
      </c>
      <c r="S235" s="33">
        <f t="array" ref="S235">IFERROR(INDEX('Model 1'!EMBLEMFac21Fac26,MATCH(H235,'Model 1'!$H$203:$H$324,0),MATCH($D$4,'Model 1'!$C$202:$F$202,0)),S234)</f>
        <v>1.234845549</v>
      </c>
      <c r="T235" s="33">
        <f t="shared" si="3"/>
        <v>0.5285939698</v>
      </c>
      <c r="U235" s="5"/>
      <c r="V235" s="18">
        <f t="shared" si="31"/>
        <v>20</v>
      </c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18">
        <f t="shared" si="28"/>
        <v>99</v>
      </c>
      <c r="H236" s="5" t="s">
        <v>508</v>
      </c>
      <c r="I236" s="32">
        <f>IF('Model 1'!$B$330="C",$B$5*(1+'Model 1'!$B$329)^(V236-1),IF('Model 1'!$B$330="S",$B$5*(1+'Model 1'!$B$329*(V236-1)),$B$5))</f>
        <v>526.0518159</v>
      </c>
      <c r="J236" s="33">
        <f t="shared" ref="J236:M236" si="468">J235</f>
        <v>0.5234722574</v>
      </c>
      <c r="K236" s="33">
        <f t="shared" si="468"/>
        <v>0.9691677626</v>
      </c>
      <c r="L236" s="33">
        <f t="shared" si="468"/>
        <v>0.9862433547</v>
      </c>
      <c r="M236" s="33">
        <f t="shared" si="468"/>
        <v>1.83511693</v>
      </c>
      <c r="N236" s="33">
        <f t="array" ref="N236">INDEX('Model 1'!EMBLEMFac9Fac18,MATCH(I236,'Model 1'!$A$45:$A$74,1),MATCH($D$5,'Model 1'!$C$44:$G$44,0))</f>
        <v>0.573457823</v>
      </c>
      <c r="O236" s="33">
        <f t="array" ref="O236">INDEX('Model 1'!EMBLEMFac21Fac18,MATCH(I236,'Model 1'!$A$80:$A$109,1),MATCH($D$4,'Model 1'!$C$79:$F$79,0))</f>
        <v>0.8512053781</v>
      </c>
      <c r="P236" s="33">
        <f t="shared" ref="P236:R236" si="469">P235</f>
        <v>0.9696737797</v>
      </c>
      <c r="Q236" s="33">
        <f t="shared" si="469"/>
        <v>0.9803476433</v>
      </c>
      <c r="R236" s="33">
        <f t="shared" si="469"/>
        <v>1.004679405</v>
      </c>
      <c r="S236" s="33">
        <f t="array" ref="S236">IFERROR(INDEX('Model 1'!EMBLEMFac21Fac26,MATCH(H236,'Model 1'!$H$203:$H$324,0),MATCH($D$4,'Model 1'!$C$202:$F$202,0)),S235)</f>
        <v>1.234845549</v>
      </c>
      <c r="T236" s="33">
        <f t="shared" si="3"/>
        <v>0.5285939698</v>
      </c>
      <c r="U236" s="5"/>
      <c r="V236" s="18">
        <f t="shared" si="31"/>
        <v>20</v>
      </c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18">
        <f t="shared" si="28"/>
        <v>99</v>
      </c>
      <c r="H237" s="5" t="s">
        <v>509</v>
      </c>
      <c r="I237" s="32">
        <f>IF('Model 1'!$B$330="C",$B$5*(1+'Model 1'!$B$329)^(V237-1),IF('Model 1'!$B$330="S",$B$5*(1+'Model 1'!$B$329*(V237-1)),$B$5))</f>
        <v>526.0518159</v>
      </c>
      <c r="J237" s="33">
        <f t="shared" ref="J237:M237" si="470">J236</f>
        <v>0.5234722574</v>
      </c>
      <c r="K237" s="33">
        <f t="shared" si="470"/>
        <v>0.9691677626</v>
      </c>
      <c r="L237" s="33">
        <f t="shared" si="470"/>
        <v>0.9862433547</v>
      </c>
      <c r="M237" s="33">
        <f t="shared" si="470"/>
        <v>1.83511693</v>
      </c>
      <c r="N237" s="33">
        <f t="array" ref="N237">INDEX('Model 1'!EMBLEMFac9Fac18,MATCH(I237,'Model 1'!$A$45:$A$74,1),MATCH($D$5,'Model 1'!$C$44:$G$44,0))</f>
        <v>0.573457823</v>
      </c>
      <c r="O237" s="33">
        <f t="array" ref="O237">INDEX('Model 1'!EMBLEMFac21Fac18,MATCH(I237,'Model 1'!$A$80:$A$109,1),MATCH($D$4,'Model 1'!$C$79:$F$79,0))</f>
        <v>0.8512053781</v>
      </c>
      <c r="P237" s="33">
        <f t="shared" ref="P237:R237" si="471">P236</f>
        <v>0.9696737797</v>
      </c>
      <c r="Q237" s="33">
        <f t="shared" si="471"/>
        <v>0.9803476433</v>
      </c>
      <c r="R237" s="33">
        <f t="shared" si="471"/>
        <v>1.004679405</v>
      </c>
      <c r="S237" s="33">
        <f t="array" ref="S237">IFERROR(INDEX('Model 1'!EMBLEMFac21Fac26,MATCH(H237,'Model 1'!$H$203:$H$324,0),MATCH($D$4,'Model 1'!$C$202:$F$202,0)),S236)</f>
        <v>1.234845549</v>
      </c>
      <c r="T237" s="33">
        <f t="shared" si="3"/>
        <v>0.5285939698</v>
      </c>
      <c r="U237" s="5"/>
      <c r="V237" s="18">
        <f t="shared" si="31"/>
        <v>20</v>
      </c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18">
        <f t="shared" si="28"/>
        <v>99</v>
      </c>
      <c r="H238" s="5" t="s">
        <v>510</v>
      </c>
      <c r="I238" s="32">
        <f>IF('Model 1'!$B$330="C",$B$5*(1+'Model 1'!$B$329)^(V238-1),IF('Model 1'!$B$330="S",$B$5*(1+'Model 1'!$B$329*(V238-1)),$B$5))</f>
        <v>526.0518159</v>
      </c>
      <c r="J238" s="33">
        <f t="shared" ref="J238:M238" si="472">J237</f>
        <v>0.5234722574</v>
      </c>
      <c r="K238" s="33">
        <f t="shared" si="472"/>
        <v>0.9691677626</v>
      </c>
      <c r="L238" s="33">
        <f t="shared" si="472"/>
        <v>0.9862433547</v>
      </c>
      <c r="M238" s="33">
        <f t="shared" si="472"/>
        <v>1.83511693</v>
      </c>
      <c r="N238" s="33">
        <f t="array" ref="N238">INDEX('Model 1'!EMBLEMFac9Fac18,MATCH(I238,'Model 1'!$A$45:$A$74,1),MATCH($D$5,'Model 1'!$C$44:$G$44,0))</f>
        <v>0.573457823</v>
      </c>
      <c r="O238" s="33">
        <f t="array" ref="O238">INDEX('Model 1'!EMBLEMFac21Fac18,MATCH(I238,'Model 1'!$A$80:$A$109,1),MATCH($D$4,'Model 1'!$C$79:$F$79,0))</f>
        <v>0.8512053781</v>
      </c>
      <c r="P238" s="33">
        <f t="shared" ref="P238:R238" si="473">P237</f>
        <v>0.9696737797</v>
      </c>
      <c r="Q238" s="33">
        <f t="shared" si="473"/>
        <v>0.9803476433</v>
      </c>
      <c r="R238" s="33">
        <f t="shared" si="473"/>
        <v>1.004679405</v>
      </c>
      <c r="S238" s="33">
        <f t="array" ref="S238">IFERROR(INDEX('Model 1'!EMBLEMFac21Fac26,MATCH(H238,'Model 1'!$H$203:$H$324,0),MATCH($D$4,'Model 1'!$C$202:$F$202,0)),S237)</f>
        <v>1.234845549</v>
      </c>
      <c r="T238" s="33">
        <f t="shared" si="3"/>
        <v>0.5285939698</v>
      </c>
      <c r="U238" s="5"/>
      <c r="V238" s="18">
        <f t="shared" si="31"/>
        <v>20</v>
      </c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18">
        <f t="shared" si="28"/>
        <v>99</v>
      </c>
      <c r="H239" s="5" t="s">
        <v>511</v>
      </c>
      <c r="I239" s="32">
        <f>IF('Model 1'!$B$330="C",$B$5*(1+'Model 1'!$B$329)^(V239-1),IF('Model 1'!$B$330="S",$B$5*(1+'Model 1'!$B$329*(V239-1)),$B$5))</f>
        <v>526.0518159</v>
      </c>
      <c r="J239" s="33">
        <f t="shared" ref="J239:M239" si="474">J238</f>
        <v>0.5234722574</v>
      </c>
      <c r="K239" s="33">
        <f t="shared" si="474"/>
        <v>0.9691677626</v>
      </c>
      <c r="L239" s="33">
        <f t="shared" si="474"/>
        <v>0.9862433547</v>
      </c>
      <c r="M239" s="33">
        <f t="shared" si="474"/>
        <v>1.83511693</v>
      </c>
      <c r="N239" s="33">
        <f t="array" ref="N239">INDEX('Model 1'!EMBLEMFac9Fac18,MATCH(I239,'Model 1'!$A$45:$A$74,1),MATCH($D$5,'Model 1'!$C$44:$G$44,0))</f>
        <v>0.573457823</v>
      </c>
      <c r="O239" s="33">
        <f t="array" ref="O239">INDEX('Model 1'!EMBLEMFac21Fac18,MATCH(I239,'Model 1'!$A$80:$A$109,1),MATCH($D$4,'Model 1'!$C$79:$F$79,0))</f>
        <v>0.8512053781</v>
      </c>
      <c r="P239" s="33">
        <f t="shared" ref="P239:R239" si="475">P238</f>
        <v>0.9696737797</v>
      </c>
      <c r="Q239" s="33">
        <f t="shared" si="475"/>
        <v>0.9803476433</v>
      </c>
      <c r="R239" s="33">
        <f t="shared" si="475"/>
        <v>1.004679405</v>
      </c>
      <c r="S239" s="33">
        <f t="array" ref="S239">IFERROR(INDEX('Model 1'!EMBLEMFac21Fac26,MATCH(H239,'Model 1'!$H$203:$H$324,0),MATCH($D$4,'Model 1'!$C$202:$F$202,0)),S238)</f>
        <v>1.234845549</v>
      </c>
      <c r="T239" s="33">
        <f t="shared" si="3"/>
        <v>0.5285939698</v>
      </c>
      <c r="U239" s="5"/>
      <c r="V239" s="18">
        <f t="shared" si="31"/>
        <v>20</v>
      </c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18">
        <f t="shared" si="28"/>
        <v>99</v>
      </c>
      <c r="H240" s="5" t="s">
        <v>512</v>
      </c>
      <c r="I240" s="32">
        <f>IF('Model 1'!$B$330="C",$B$5*(1+'Model 1'!$B$329)^(V240-1),IF('Model 1'!$B$330="S",$B$5*(1+'Model 1'!$B$329*(V240-1)),$B$5))</f>
        <v>526.0518159</v>
      </c>
      <c r="J240" s="33">
        <f t="shared" ref="J240:M240" si="476">J239</f>
        <v>0.5234722574</v>
      </c>
      <c r="K240" s="33">
        <f t="shared" si="476"/>
        <v>0.9691677626</v>
      </c>
      <c r="L240" s="33">
        <f t="shared" si="476"/>
        <v>0.9862433547</v>
      </c>
      <c r="M240" s="33">
        <f t="shared" si="476"/>
        <v>1.83511693</v>
      </c>
      <c r="N240" s="33">
        <f t="array" ref="N240">INDEX('Model 1'!EMBLEMFac9Fac18,MATCH(I240,'Model 1'!$A$45:$A$74,1),MATCH($D$5,'Model 1'!$C$44:$G$44,0))</f>
        <v>0.573457823</v>
      </c>
      <c r="O240" s="33">
        <f t="array" ref="O240">INDEX('Model 1'!EMBLEMFac21Fac18,MATCH(I240,'Model 1'!$A$80:$A$109,1),MATCH($D$4,'Model 1'!$C$79:$F$79,0))</f>
        <v>0.8512053781</v>
      </c>
      <c r="P240" s="33">
        <f t="shared" ref="P240:R240" si="477">P239</f>
        <v>0.9696737797</v>
      </c>
      <c r="Q240" s="33">
        <f t="shared" si="477"/>
        <v>0.9803476433</v>
      </c>
      <c r="R240" s="33">
        <f t="shared" si="477"/>
        <v>1.004679405</v>
      </c>
      <c r="S240" s="33">
        <f t="array" ref="S240">IFERROR(INDEX('Model 1'!EMBLEMFac21Fac26,MATCH(H240,'Model 1'!$H$203:$H$324,0),MATCH($D$4,'Model 1'!$C$202:$F$202,0)),S239)</f>
        <v>1.234845549</v>
      </c>
      <c r="T240" s="33">
        <f t="shared" si="3"/>
        <v>0.5285939698</v>
      </c>
      <c r="U240" s="5"/>
      <c r="V240" s="18">
        <f t="shared" si="31"/>
        <v>20</v>
      </c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18">
        <f t="shared" si="28"/>
        <v>99</v>
      </c>
      <c r="H241" s="5" t="s">
        <v>513</v>
      </c>
      <c r="I241" s="32">
        <f>IF('Model 1'!$B$330="C",$B$5*(1+'Model 1'!$B$329)^(V241-1),IF('Model 1'!$B$330="S",$B$5*(1+'Model 1'!$B$329*(V241-1)),$B$5))</f>
        <v>526.0518159</v>
      </c>
      <c r="J241" s="33">
        <f t="shared" ref="J241:M241" si="478">J240</f>
        <v>0.5234722574</v>
      </c>
      <c r="K241" s="33">
        <f t="shared" si="478"/>
        <v>0.9691677626</v>
      </c>
      <c r="L241" s="33">
        <f t="shared" si="478"/>
        <v>0.9862433547</v>
      </c>
      <c r="M241" s="33">
        <f t="shared" si="478"/>
        <v>1.83511693</v>
      </c>
      <c r="N241" s="33">
        <f t="array" ref="N241">INDEX('Model 1'!EMBLEMFac9Fac18,MATCH(I241,'Model 1'!$A$45:$A$74,1),MATCH($D$5,'Model 1'!$C$44:$G$44,0))</f>
        <v>0.573457823</v>
      </c>
      <c r="O241" s="33">
        <f t="array" ref="O241">INDEX('Model 1'!EMBLEMFac21Fac18,MATCH(I241,'Model 1'!$A$80:$A$109,1),MATCH($D$4,'Model 1'!$C$79:$F$79,0))</f>
        <v>0.8512053781</v>
      </c>
      <c r="P241" s="33">
        <f t="shared" ref="P241:R241" si="479">P240</f>
        <v>0.9696737797</v>
      </c>
      <c r="Q241" s="33">
        <f t="shared" si="479"/>
        <v>0.9803476433</v>
      </c>
      <c r="R241" s="33">
        <f t="shared" si="479"/>
        <v>1.004679405</v>
      </c>
      <c r="S241" s="33">
        <f t="array" ref="S241">IFERROR(INDEX('Model 1'!EMBLEMFac21Fac26,MATCH(H241,'Model 1'!$H$203:$H$324,0),MATCH($D$4,'Model 1'!$C$202:$F$202,0)),S240)</f>
        <v>1.234845549</v>
      </c>
      <c r="T241" s="33">
        <f t="shared" si="3"/>
        <v>0.5285939698</v>
      </c>
      <c r="U241" s="5"/>
      <c r="V241" s="18">
        <f t="shared" si="31"/>
        <v>20</v>
      </c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18">
        <f t="shared" si="28"/>
        <v>99</v>
      </c>
      <c r="H242" s="5" t="s">
        <v>514</v>
      </c>
      <c r="I242" s="32">
        <f>IF('Model 1'!$B$330="C",$B$5*(1+'Model 1'!$B$329)^(V242-1),IF('Model 1'!$B$330="S",$B$5*(1+'Model 1'!$B$329*(V242-1)),$B$5))</f>
        <v>526.0518159</v>
      </c>
      <c r="J242" s="33">
        <f t="shared" ref="J242:M242" si="480">J241</f>
        <v>0.5234722574</v>
      </c>
      <c r="K242" s="33">
        <f t="shared" si="480"/>
        <v>0.9691677626</v>
      </c>
      <c r="L242" s="33">
        <f t="shared" si="480"/>
        <v>0.9862433547</v>
      </c>
      <c r="M242" s="33">
        <f t="shared" si="480"/>
        <v>1.83511693</v>
      </c>
      <c r="N242" s="33">
        <f t="array" ref="N242">INDEX('Model 1'!EMBLEMFac9Fac18,MATCH(I242,'Model 1'!$A$45:$A$74,1),MATCH($D$5,'Model 1'!$C$44:$G$44,0))</f>
        <v>0.573457823</v>
      </c>
      <c r="O242" s="33">
        <f t="array" ref="O242">INDEX('Model 1'!EMBLEMFac21Fac18,MATCH(I242,'Model 1'!$A$80:$A$109,1),MATCH($D$4,'Model 1'!$C$79:$F$79,0))</f>
        <v>0.8512053781</v>
      </c>
      <c r="P242" s="33">
        <f t="shared" ref="P242:R242" si="481">P241</f>
        <v>0.9696737797</v>
      </c>
      <c r="Q242" s="33">
        <f t="shared" si="481"/>
        <v>0.9803476433</v>
      </c>
      <c r="R242" s="33">
        <f t="shared" si="481"/>
        <v>1.004679405</v>
      </c>
      <c r="S242" s="33">
        <f t="array" ref="S242">IFERROR(INDEX('Model 1'!EMBLEMFac21Fac26,MATCH(H242,'Model 1'!$H$203:$H$324,0),MATCH($D$4,'Model 1'!$C$202:$F$202,0)),S241)</f>
        <v>1.234845549</v>
      </c>
      <c r="T242" s="33">
        <f t="shared" si="3"/>
        <v>0.5285939698</v>
      </c>
      <c r="U242" s="5"/>
      <c r="V242" s="18">
        <f t="shared" si="31"/>
        <v>20</v>
      </c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18">
        <f t="shared" si="28"/>
        <v>99</v>
      </c>
      <c r="H243" s="5" t="s">
        <v>515</v>
      </c>
      <c r="I243" s="32">
        <f>IF('Model 1'!$B$330="C",$B$5*(1+'Model 1'!$B$329)^(V243-1),IF('Model 1'!$B$330="S",$B$5*(1+'Model 1'!$B$329*(V243-1)),$B$5))</f>
        <v>526.0518159</v>
      </c>
      <c r="J243" s="33">
        <f t="shared" ref="J243:M243" si="482">J242</f>
        <v>0.5234722574</v>
      </c>
      <c r="K243" s="33">
        <f t="shared" si="482"/>
        <v>0.9691677626</v>
      </c>
      <c r="L243" s="33">
        <f t="shared" si="482"/>
        <v>0.9862433547</v>
      </c>
      <c r="M243" s="33">
        <f t="shared" si="482"/>
        <v>1.83511693</v>
      </c>
      <c r="N243" s="33">
        <f t="array" ref="N243">INDEX('Model 1'!EMBLEMFac9Fac18,MATCH(I243,'Model 1'!$A$45:$A$74,1),MATCH($D$5,'Model 1'!$C$44:$G$44,0))</f>
        <v>0.573457823</v>
      </c>
      <c r="O243" s="33">
        <f t="array" ref="O243">INDEX('Model 1'!EMBLEMFac21Fac18,MATCH(I243,'Model 1'!$A$80:$A$109,1),MATCH($D$4,'Model 1'!$C$79:$F$79,0))</f>
        <v>0.8512053781</v>
      </c>
      <c r="P243" s="33">
        <f t="shared" ref="P243:R243" si="483">P242</f>
        <v>0.9696737797</v>
      </c>
      <c r="Q243" s="33">
        <f t="shared" si="483"/>
        <v>0.9803476433</v>
      </c>
      <c r="R243" s="33">
        <f t="shared" si="483"/>
        <v>1.004679405</v>
      </c>
      <c r="S243" s="33">
        <f t="array" ref="S243">IFERROR(INDEX('Model 1'!EMBLEMFac21Fac26,MATCH(H243,'Model 1'!$H$203:$H$324,0),MATCH($D$4,'Model 1'!$C$202:$F$202,0)),S242)</f>
        <v>1.234845549</v>
      </c>
      <c r="T243" s="33">
        <f t="shared" si="3"/>
        <v>0.5285939698</v>
      </c>
      <c r="U243" s="5"/>
      <c r="V243" s="18">
        <f t="shared" si="31"/>
        <v>20</v>
      </c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18">
        <f t="shared" si="28"/>
        <v>100</v>
      </c>
      <c r="H244" s="5" t="s">
        <v>516</v>
      </c>
      <c r="I244" s="32">
        <f>IF('Model 1'!$B$330="C",$B$5*(1+'Model 1'!$B$329)^(V244-1),IF('Model 1'!$B$330="S",$B$5*(1+'Model 1'!$B$329*(V244-1)),$B$5))</f>
        <v>541.8333704</v>
      </c>
      <c r="J244" s="33">
        <f t="shared" ref="J244:M244" si="484">J243</f>
        <v>0.5234722574</v>
      </c>
      <c r="K244" s="33">
        <f t="shared" si="484"/>
        <v>0.9691677626</v>
      </c>
      <c r="L244" s="33">
        <f t="shared" si="484"/>
        <v>0.9862433547</v>
      </c>
      <c r="M244" s="33">
        <f t="shared" si="484"/>
        <v>1.83511693</v>
      </c>
      <c r="N244" s="33">
        <f t="array" ref="N244">INDEX('Model 1'!EMBLEMFac9Fac18,MATCH(I244,'Model 1'!$A$45:$A$74,1),MATCH($D$5,'Model 1'!$C$44:$G$44,0))</f>
        <v>0.573457823</v>
      </c>
      <c r="O244" s="33">
        <f t="array" ref="O244">INDEX('Model 1'!EMBLEMFac21Fac18,MATCH(I244,'Model 1'!$A$80:$A$109,1),MATCH($D$4,'Model 1'!$C$79:$F$79,0))</f>
        <v>0.8512053781</v>
      </c>
      <c r="P244" s="33">
        <f t="shared" ref="P244:R244" si="485">P243</f>
        <v>0.9696737797</v>
      </c>
      <c r="Q244" s="33">
        <f t="shared" si="485"/>
        <v>0.9803476433</v>
      </c>
      <c r="R244" s="33">
        <f t="shared" si="485"/>
        <v>1.004679405</v>
      </c>
      <c r="S244" s="33">
        <f t="array" ref="S244">IFERROR(INDEX('Model 1'!EMBLEMFac21Fac26,MATCH(H244,'Model 1'!$H$203:$H$324,0),MATCH($D$4,'Model 1'!$C$202:$F$202,0)),S243)</f>
        <v>1.234845549</v>
      </c>
      <c r="T244" s="33">
        <f t="shared" si="3"/>
        <v>0.5285939698</v>
      </c>
      <c r="U244" s="5"/>
      <c r="V244" s="18">
        <f t="shared" si="31"/>
        <v>21</v>
      </c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18">
        <f t="shared" si="28"/>
        <v>100</v>
      </c>
      <c r="H245" s="5" t="s">
        <v>517</v>
      </c>
      <c r="I245" s="32">
        <f>IF('Model 1'!$B$330="C",$B$5*(1+'Model 1'!$B$329)^(V245-1),IF('Model 1'!$B$330="S",$B$5*(1+'Model 1'!$B$329*(V245-1)),$B$5))</f>
        <v>541.8333704</v>
      </c>
      <c r="J245" s="33">
        <f t="shared" ref="J245:M245" si="486">J244</f>
        <v>0.5234722574</v>
      </c>
      <c r="K245" s="33">
        <f t="shared" si="486"/>
        <v>0.9691677626</v>
      </c>
      <c r="L245" s="33">
        <f t="shared" si="486"/>
        <v>0.9862433547</v>
      </c>
      <c r="M245" s="33">
        <f t="shared" si="486"/>
        <v>1.83511693</v>
      </c>
      <c r="N245" s="33">
        <f t="array" ref="N245">INDEX('Model 1'!EMBLEMFac9Fac18,MATCH(I245,'Model 1'!$A$45:$A$74,1),MATCH($D$5,'Model 1'!$C$44:$G$44,0))</f>
        <v>0.573457823</v>
      </c>
      <c r="O245" s="33">
        <f t="array" ref="O245">INDEX('Model 1'!EMBLEMFac21Fac18,MATCH(I245,'Model 1'!$A$80:$A$109,1),MATCH($D$4,'Model 1'!$C$79:$F$79,0))</f>
        <v>0.8512053781</v>
      </c>
      <c r="P245" s="33">
        <f t="shared" ref="P245:R245" si="487">P244</f>
        <v>0.9696737797</v>
      </c>
      <c r="Q245" s="33">
        <f t="shared" si="487"/>
        <v>0.9803476433</v>
      </c>
      <c r="R245" s="33">
        <f t="shared" si="487"/>
        <v>1.004679405</v>
      </c>
      <c r="S245" s="33">
        <f t="array" ref="S245">IFERROR(INDEX('Model 1'!EMBLEMFac21Fac26,MATCH(H245,'Model 1'!$H$203:$H$324,0),MATCH($D$4,'Model 1'!$C$202:$F$202,0)),S244)</f>
        <v>1.234845549</v>
      </c>
      <c r="T245" s="33">
        <f t="shared" si="3"/>
        <v>0.5285939698</v>
      </c>
      <c r="U245" s="5"/>
      <c r="V245" s="18">
        <f t="shared" si="31"/>
        <v>21</v>
      </c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18">
        <f t="shared" si="28"/>
        <v>100</v>
      </c>
      <c r="H246" s="5" t="s">
        <v>518</v>
      </c>
      <c r="I246" s="32">
        <f>IF('Model 1'!$B$330="C",$B$5*(1+'Model 1'!$B$329)^(V246-1),IF('Model 1'!$B$330="S",$B$5*(1+'Model 1'!$B$329*(V246-1)),$B$5))</f>
        <v>541.8333704</v>
      </c>
      <c r="J246" s="33">
        <f t="shared" ref="J246:M246" si="488">J245</f>
        <v>0.5234722574</v>
      </c>
      <c r="K246" s="33">
        <f t="shared" si="488"/>
        <v>0.9691677626</v>
      </c>
      <c r="L246" s="33">
        <f t="shared" si="488"/>
        <v>0.9862433547</v>
      </c>
      <c r="M246" s="33">
        <f t="shared" si="488"/>
        <v>1.83511693</v>
      </c>
      <c r="N246" s="33">
        <f t="array" ref="N246">INDEX('Model 1'!EMBLEMFac9Fac18,MATCH(I246,'Model 1'!$A$45:$A$74,1),MATCH($D$5,'Model 1'!$C$44:$G$44,0))</f>
        <v>0.573457823</v>
      </c>
      <c r="O246" s="33">
        <f t="array" ref="O246">INDEX('Model 1'!EMBLEMFac21Fac18,MATCH(I246,'Model 1'!$A$80:$A$109,1),MATCH($D$4,'Model 1'!$C$79:$F$79,0))</f>
        <v>0.8512053781</v>
      </c>
      <c r="P246" s="33">
        <f t="shared" ref="P246:R246" si="489">P245</f>
        <v>0.9696737797</v>
      </c>
      <c r="Q246" s="33">
        <f t="shared" si="489"/>
        <v>0.9803476433</v>
      </c>
      <c r="R246" s="33">
        <f t="shared" si="489"/>
        <v>1.004679405</v>
      </c>
      <c r="S246" s="33">
        <f t="array" ref="S246">IFERROR(INDEX('Model 1'!EMBLEMFac21Fac26,MATCH(H246,'Model 1'!$H$203:$H$324,0),MATCH($D$4,'Model 1'!$C$202:$F$202,0)),S245)</f>
        <v>1.234845549</v>
      </c>
      <c r="T246" s="33">
        <f t="shared" si="3"/>
        <v>0.5285939698</v>
      </c>
      <c r="U246" s="5"/>
      <c r="V246" s="18">
        <f t="shared" si="31"/>
        <v>21</v>
      </c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18">
        <f t="shared" si="28"/>
        <v>100</v>
      </c>
      <c r="H247" s="5" t="s">
        <v>519</v>
      </c>
      <c r="I247" s="32">
        <f>IF('Model 1'!$B$330="C",$B$5*(1+'Model 1'!$B$329)^(V247-1),IF('Model 1'!$B$330="S",$B$5*(1+'Model 1'!$B$329*(V247-1)),$B$5))</f>
        <v>541.8333704</v>
      </c>
      <c r="J247" s="33">
        <f t="shared" ref="J247:M247" si="490">J246</f>
        <v>0.5234722574</v>
      </c>
      <c r="K247" s="33">
        <f t="shared" si="490"/>
        <v>0.9691677626</v>
      </c>
      <c r="L247" s="33">
        <f t="shared" si="490"/>
        <v>0.9862433547</v>
      </c>
      <c r="M247" s="33">
        <f t="shared" si="490"/>
        <v>1.83511693</v>
      </c>
      <c r="N247" s="33">
        <f t="array" ref="N247">INDEX('Model 1'!EMBLEMFac9Fac18,MATCH(I247,'Model 1'!$A$45:$A$74,1),MATCH($D$5,'Model 1'!$C$44:$G$44,0))</f>
        <v>0.573457823</v>
      </c>
      <c r="O247" s="33">
        <f t="array" ref="O247">INDEX('Model 1'!EMBLEMFac21Fac18,MATCH(I247,'Model 1'!$A$80:$A$109,1),MATCH($D$4,'Model 1'!$C$79:$F$79,0))</f>
        <v>0.8512053781</v>
      </c>
      <c r="P247" s="33">
        <f t="shared" ref="P247:R247" si="491">P246</f>
        <v>0.9696737797</v>
      </c>
      <c r="Q247" s="33">
        <f t="shared" si="491"/>
        <v>0.9803476433</v>
      </c>
      <c r="R247" s="33">
        <f t="shared" si="491"/>
        <v>1.004679405</v>
      </c>
      <c r="S247" s="33">
        <f t="array" ref="S247">IFERROR(INDEX('Model 1'!EMBLEMFac21Fac26,MATCH(H247,'Model 1'!$H$203:$H$324,0),MATCH($D$4,'Model 1'!$C$202:$F$202,0)),S246)</f>
        <v>1.234845549</v>
      </c>
      <c r="T247" s="33">
        <f t="shared" si="3"/>
        <v>0.5285939698</v>
      </c>
      <c r="U247" s="5"/>
      <c r="V247" s="18">
        <f t="shared" si="31"/>
        <v>21</v>
      </c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18">
        <f t="shared" si="28"/>
        <v>100</v>
      </c>
      <c r="H248" s="5" t="s">
        <v>520</v>
      </c>
      <c r="I248" s="32">
        <f>IF('Model 1'!$B$330="C",$B$5*(1+'Model 1'!$B$329)^(V248-1),IF('Model 1'!$B$330="S",$B$5*(1+'Model 1'!$B$329*(V248-1)),$B$5))</f>
        <v>541.8333704</v>
      </c>
      <c r="J248" s="33">
        <f t="shared" ref="J248:M248" si="492">J247</f>
        <v>0.5234722574</v>
      </c>
      <c r="K248" s="33">
        <f t="shared" si="492"/>
        <v>0.9691677626</v>
      </c>
      <c r="L248" s="33">
        <f t="shared" si="492"/>
        <v>0.9862433547</v>
      </c>
      <c r="M248" s="33">
        <f t="shared" si="492"/>
        <v>1.83511693</v>
      </c>
      <c r="N248" s="33">
        <f t="array" ref="N248">INDEX('Model 1'!EMBLEMFac9Fac18,MATCH(I248,'Model 1'!$A$45:$A$74,1),MATCH($D$5,'Model 1'!$C$44:$G$44,0))</f>
        <v>0.573457823</v>
      </c>
      <c r="O248" s="33">
        <f t="array" ref="O248">INDEX('Model 1'!EMBLEMFac21Fac18,MATCH(I248,'Model 1'!$A$80:$A$109,1),MATCH($D$4,'Model 1'!$C$79:$F$79,0))</f>
        <v>0.8512053781</v>
      </c>
      <c r="P248" s="33">
        <f t="shared" ref="P248:R248" si="493">P247</f>
        <v>0.9696737797</v>
      </c>
      <c r="Q248" s="33">
        <f t="shared" si="493"/>
        <v>0.9803476433</v>
      </c>
      <c r="R248" s="33">
        <f t="shared" si="493"/>
        <v>1.004679405</v>
      </c>
      <c r="S248" s="33">
        <f t="array" ref="S248">IFERROR(INDEX('Model 1'!EMBLEMFac21Fac26,MATCH(H248,'Model 1'!$H$203:$H$324,0),MATCH($D$4,'Model 1'!$C$202:$F$202,0)),S247)</f>
        <v>1.234845549</v>
      </c>
      <c r="T248" s="33">
        <f t="shared" si="3"/>
        <v>0.5285939698</v>
      </c>
      <c r="U248" s="5"/>
      <c r="V248" s="18">
        <f t="shared" si="31"/>
        <v>21</v>
      </c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18">
        <f t="shared" si="28"/>
        <v>100</v>
      </c>
      <c r="H249" s="5" t="s">
        <v>521</v>
      </c>
      <c r="I249" s="32">
        <f>IF('Model 1'!$B$330="C",$B$5*(1+'Model 1'!$B$329)^(V249-1),IF('Model 1'!$B$330="S",$B$5*(1+'Model 1'!$B$329*(V249-1)),$B$5))</f>
        <v>541.8333704</v>
      </c>
      <c r="J249" s="33">
        <f t="shared" ref="J249:M249" si="494">J248</f>
        <v>0.5234722574</v>
      </c>
      <c r="K249" s="33">
        <f t="shared" si="494"/>
        <v>0.9691677626</v>
      </c>
      <c r="L249" s="33">
        <f t="shared" si="494"/>
        <v>0.9862433547</v>
      </c>
      <c r="M249" s="33">
        <f t="shared" si="494"/>
        <v>1.83511693</v>
      </c>
      <c r="N249" s="33">
        <f t="array" ref="N249">INDEX('Model 1'!EMBLEMFac9Fac18,MATCH(I249,'Model 1'!$A$45:$A$74,1),MATCH($D$5,'Model 1'!$C$44:$G$44,0))</f>
        <v>0.573457823</v>
      </c>
      <c r="O249" s="33">
        <f t="array" ref="O249">INDEX('Model 1'!EMBLEMFac21Fac18,MATCH(I249,'Model 1'!$A$80:$A$109,1),MATCH($D$4,'Model 1'!$C$79:$F$79,0))</f>
        <v>0.8512053781</v>
      </c>
      <c r="P249" s="33">
        <f t="shared" ref="P249:R249" si="495">P248</f>
        <v>0.9696737797</v>
      </c>
      <c r="Q249" s="33">
        <f t="shared" si="495"/>
        <v>0.9803476433</v>
      </c>
      <c r="R249" s="33">
        <f t="shared" si="495"/>
        <v>1.004679405</v>
      </c>
      <c r="S249" s="33">
        <f t="array" ref="S249">IFERROR(INDEX('Model 1'!EMBLEMFac21Fac26,MATCH(H249,'Model 1'!$H$203:$H$324,0),MATCH($D$4,'Model 1'!$C$202:$F$202,0)),S248)</f>
        <v>1.234845549</v>
      </c>
      <c r="T249" s="33">
        <f t="shared" si="3"/>
        <v>0.5285939698</v>
      </c>
      <c r="U249" s="5"/>
      <c r="V249" s="18">
        <f t="shared" si="31"/>
        <v>21</v>
      </c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18">
        <f t="shared" si="28"/>
        <v>100</v>
      </c>
      <c r="H250" s="5" t="s">
        <v>522</v>
      </c>
      <c r="I250" s="32">
        <f>IF('Model 1'!$B$330="C",$B$5*(1+'Model 1'!$B$329)^(V250-1),IF('Model 1'!$B$330="S",$B$5*(1+'Model 1'!$B$329*(V250-1)),$B$5))</f>
        <v>541.8333704</v>
      </c>
      <c r="J250" s="33">
        <f t="shared" ref="J250:M250" si="496">J249</f>
        <v>0.5234722574</v>
      </c>
      <c r="K250" s="33">
        <f t="shared" si="496"/>
        <v>0.9691677626</v>
      </c>
      <c r="L250" s="33">
        <f t="shared" si="496"/>
        <v>0.9862433547</v>
      </c>
      <c r="M250" s="33">
        <f t="shared" si="496"/>
        <v>1.83511693</v>
      </c>
      <c r="N250" s="33">
        <f t="array" ref="N250">INDEX('Model 1'!EMBLEMFac9Fac18,MATCH(I250,'Model 1'!$A$45:$A$74,1),MATCH($D$5,'Model 1'!$C$44:$G$44,0))</f>
        <v>0.573457823</v>
      </c>
      <c r="O250" s="33">
        <f t="array" ref="O250">INDEX('Model 1'!EMBLEMFac21Fac18,MATCH(I250,'Model 1'!$A$80:$A$109,1),MATCH($D$4,'Model 1'!$C$79:$F$79,0))</f>
        <v>0.8512053781</v>
      </c>
      <c r="P250" s="33">
        <f t="shared" ref="P250:R250" si="497">P249</f>
        <v>0.9696737797</v>
      </c>
      <c r="Q250" s="33">
        <f t="shared" si="497"/>
        <v>0.9803476433</v>
      </c>
      <c r="R250" s="33">
        <f t="shared" si="497"/>
        <v>1.004679405</v>
      </c>
      <c r="S250" s="33">
        <f t="array" ref="S250">IFERROR(INDEX('Model 1'!EMBLEMFac21Fac26,MATCH(H250,'Model 1'!$H$203:$H$324,0),MATCH($D$4,'Model 1'!$C$202:$F$202,0)),S249)</f>
        <v>1.234845549</v>
      </c>
      <c r="T250" s="33">
        <f t="shared" si="3"/>
        <v>0.5285939698</v>
      </c>
      <c r="U250" s="5"/>
      <c r="V250" s="18">
        <f t="shared" si="31"/>
        <v>21</v>
      </c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18">
        <f t="shared" si="28"/>
        <v>100</v>
      </c>
      <c r="H251" s="5" t="s">
        <v>523</v>
      </c>
      <c r="I251" s="32">
        <f>IF('Model 1'!$B$330="C",$B$5*(1+'Model 1'!$B$329)^(V251-1),IF('Model 1'!$B$330="S",$B$5*(1+'Model 1'!$B$329*(V251-1)),$B$5))</f>
        <v>541.8333704</v>
      </c>
      <c r="J251" s="33">
        <f t="shared" ref="J251:M251" si="498">J250</f>
        <v>0.5234722574</v>
      </c>
      <c r="K251" s="33">
        <f t="shared" si="498"/>
        <v>0.9691677626</v>
      </c>
      <c r="L251" s="33">
        <f t="shared" si="498"/>
        <v>0.9862433547</v>
      </c>
      <c r="M251" s="33">
        <f t="shared" si="498"/>
        <v>1.83511693</v>
      </c>
      <c r="N251" s="33">
        <f t="array" ref="N251">INDEX('Model 1'!EMBLEMFac9Fac18,MATCH(I251,'Model 1'!$A$45:$A$74,1),MATCH($D$5,'Model 1'!$C$44:$G$44,0))</f>
        <v>0.573457823</v>
      </c>
      <c r="O251" s="33">
        <f t="array" ref="O251">INDEX('Model 1'!EMBLEMFac21Fac18,MATCH(I251,'Model 1'!$A$80:$A$109,1),MATCH($D$4,'Model 1'!$C$79:$F$79,0))</f>
        <v>0.8512053781</v>
      </c>
      <c r="P251" s="33">
        <f t="shared" ref="P251:R251" si="499">P250</f>
        <v>0.9696737797</v>
      </c>
      <c r="Q251" s="33">
        <f t="shared" si="499"/>
        <v>0.9803476433</v>
      </c>
      <c r="R251" s="33">
        <f t="shared" si="499"/>
        <v>1.004679405</v>
      </c>
      <c r="S251" s="33">
        <f t="array" ref="S251">IFERROR(INDEX('Model 1'!EMBLEMFac21Fac26,MATCH(H251,'Model 1'!$H$203:$H$324,0),MATCH($D$4,'Model 1'!$C$202:$F$202,0)),S250)</f>
        <v>1.234845549</v>
      </c>
      <c r="T251" s="33">
        <f t="shared" si="3"/>
        <v>0.5285939698</v>
      </c>
      <c r="U251" s="5"/>
      <c r="V251" s="18">
        <f t="shared" si="31"/>
        <v>21</v>
      </c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18">
        <f t="shared" si="28"/>
        <v>100</v>
      </c>
      <c r="H252" s="5" t="s">
        <v>524</v>
      </c>
      <c r="I252" s="32">
        <f>IF('Model 1'!$B$330="C",$B$5*(1+'Model 1'!$B$329)^(V252-1),IF('Model 1'!$B$330="S",$B$5*(1+'Model 1'!$B$329*(V252-1)),$B$5))</f>
        <v>541.8333704</v>
      </c>
      <c r="J252" s="33">
        <f t="shared" ref="J252:M252" si="500">J251</f>
        <v>0.5234722574</v>
      </c>
      <c r="K252" s="33">
        <f t="shared" si="500"/>
        <v>0.9691677626</v>
      </c>
      <c r="L252" s="33">
        <f t="shared" si="500"/>
        <v>0.9862433547</v>
      </c>
      <c r="M252" s="33">
        <f t="shared" si="500"/>
        <v>1.83511693</v>
      </c>
      <c r="N252" s="33">
        <f t="array" ref="N252">INDEX('Model 1'!EMBLEMFac9Fac18,MATCH(I252,'Model 1'!$A$45:$A$74,1),MATCH($D$5,'Model 1'!$C$44:$G$44,0))</f>
        <v>0.573457823</v>
      </c>
      <c r="O252" s="33">
        <f t="array" ref="O252">INDEX('Model 1'!EMBLEMFac21Fac18,MATCH(I252,'Model 1'!$A$80:$A$109,1),MATCH($D$4,'Model 1'!$C$79:$F$79,0))</f>
        <v>0.8512053781</v>
      </c>
      <c r="P252" s="33">
        <f t="shared" ref="P252:R252" si="501">P251</f>
        <v>0.9696737797</v>
      </c>
      <c r="Q252" s="33">
        <f t="shared" si="501"/>
        <v>0.9803476433</v>
      </c>
      <c r="R252" s="33">
        <f t="shared" si="501"/>
        <v>1.004679405</v>
      </c>
      <c r="S252" s="33">
        <f t="array" ref="S252">IFERROR(INDEX('Model 1'!EMBLEMFac21Fac26,MATCH(H252,'Model 1'!$H$203:$H$324,0),MATCH($D$4,'Model 1'!$C$202:$F$202,0)),S251)</f>
        <v>1.234845549</v>
      </c>
      <c r="T252" s="33">
        <f t="shared" si="3"/>
        <v>0.5285939698</v>
      </c>
      <c r="U252" s="5"/>
      <c r="V252" s="18">
        <f t="shared" si="31"/>
        <v>21</v>
      </c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18">
        <f t="shared" si="28"/>
        <v>100</v>
      </c>
      <c r="H253" s="5" t="s">
        <v>525</v>
      </c>
      <c r="I253" s="32">
        <f>IF('Model 1'!$B$330="C",$B$5*(1+'Model 1'!$B$329)^(V253-1),IF('Model 1'!$B$330="S",$B$5*(1+'Model 1'!$B$329*(V253-1)),$B$5))</f>
        <v>541.8333704</v>
      </c>
      <c r="J253" s="33">
        <f t="shared" ref="J253:M253" si="502">J252</f>
        <v>0.5234722574</v>
      </c>
      <c r="K253" s="33">
        <f t="shared" si="502"/>
        <v>0.9691677626</v>
      </c>
      <c r="L253" s="33">
        <f t="shared" si="502"/>
        <v>0.9862433547</v>
      </c>
      <c r="M253" s="33">
        <f t="shared" si="502"/>
        <v>1.83511693</v>
      </c>
      <c r="N253" s="33">
        <f t="array" ref="N253">INDEX('Model 1'!EMBLEMFac9Fac18,MATCH(I253,'Model 1'!$A$45:$A$74,1),MATCH($D$5,'Model 1'!$C$44:$G$44,0))</f>
        <v>0.573457823</v>
      </c>
      <c r="O253" s="33">
        <f t="array" ref="O253">INDEX('Model 1'!EMBLEMFac21Fac18,MATCH(I253,'Model 1'!$A$80:$A$109,1),MATCH($D$4,'Model 1'!$C$79:$F$79,0))</f>
        <v>0.8512053781</v>
      </c>
      <c r="P253" s="33">
        <f t="shared" ref="P253:R253" si="503">P252</f>
        <v>0.9696737797</v>
      </c>
      <c r="Q253" s="33">
        <f t="shared" si="503"/>
        <v>0.9803476433</v>
      </c>
      <c r="R253" s="33">
        <f t="shared" si="503"/>
        <v>1.004679405</v>
      </c>
      <c r="S253" s="33">
        <f t="array" ref="S253">IFERROR(INDEX('Model 1'!EMBLEMFac21Fac26,MATCH(H253,'Model 1'!$H$203:$H$324,0),MATCH($D$4,'Model 1'!$C$202:$F$202,0)),S252)</f>
        <v>1.234845549</v>
      </c>
      <c r="T253" s="33">
        <f t="shared" si="3"/>
        <v>0.5285939698</v>
      </c>
      <c r="U253" s="5"/>
      <c r="V253" s="18">
        <f t="shared" si="31"/>
        <v>21</v>
      </c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18">
        <f t="shared" si="28"/>
        <v>100</v>
      </c>
      <c r="H254" s="5" t="s">
        <v>526</v>
      </c>
      <c r="I254" s="32">
        <f>IF('Model 1'!$B$330="C",$B$5*(1+'Model 1'!$B$329)^(V254-1),IF('Model 1'!$B$330="S",$B$5*(1+'Model 1'!$B$329*(V254-1)),$B$5))</f>
        <v>541.8333704</v>
      </c>
      <c r="J254" s="33">
        <f t="shared" ref="J254:M254" si="504">J253</f>
        <v>0.5234722574</v>
      </c>
      <c r="K254" s="33">
        <f t="shared" si="504"/>
        <v>0.9691677626</v>
      </c>
      <c r="L254" s="33">
        <f t="shared" si="504"/>
        <v>0.9862433547</v>
      </c>
      <c r="M254" s="33">
        <f t="shared" si="504"/>
        <v>1.83511693</v>
      </c>
      <c r="N254" s="33">
        <f t="array" ref="N254">INDEX('Model 1'!EMBLEMFac9Fac18,MATCH(I254,'Model 1'!$A$45:$A$74,1),MATCH($D$5,'Model 1'!$C$44:$G$44,0))</f>
        <v>0.573457823</v>
      </c>
      <c r="O254" s="33">
        <f t="array" ref="O254">INDEX('Model 1'!EMBLEMFac21Fac18,MATCH(I254,'Model 1'!$A$80:$A$109,1),MATCH($D$4,'Model 1'!$C$79:$F$79,0))</f>
        <v>0.8512053781</v>
      </c>
      <c r="P254" s="33">
        <f t="shared" ref="P254:R254" si="505">P253</f>
        <v>0.9696737797</v>
      </c>
      <c r="Q254" s="33">
        <f t="shared" si="505"/>
        <v>0.9803476433</v>
      </c>
      <c r="R254" s="33">
        <f t="shared" si="505"/>
        <v>1.004679405</v>
      </c>
      <c r="S254" s="33">
        <f t="array" ref="S254">IFERROR(INDEX('Model 1'!EMBLEMFac21Fac26,MATCH(H254,'Model 1'!$H$203:$H$324,0),MATCH($D$4,'Model 1'!$C$202:$F$202,0)),S253)</f>
        <v>1.234845549</v>
      </c>
      <c r="T254" s="33">
        <f t="shared" si="3"/>
        <v>0.5285939698</v>
      </c>
      <c r="U254" s="5"/>
      <c r="V254" s="18">
        <f t="shared" si="31"/>
        <v>21</v>
      </c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18">
        <f t="shared" si="28"/>
        <v>100</v>
      </c>
      <c r="H255" s="5" t="s">
        <v>527</v>
      </c>
      <c r="I255" s="32">
        <f>IF('Model 1'!$B$330="C",$B$5*(1+'Model 1'!$B$329)^(V255-1),IF('Model 1'!$B$330="S",$B$5*(1+'Model 1'!$B$329*(V255-1)),$B$5))</f>
        <v>541.8333704</v>
      </c>
      <c r="J255" s="33">
        <f t="shared" ref="J255:M255" si="506">J254</f>
        <v>0.5234722574</v>
      </c>
      <c r="K255" s="33">
        <f t="shared" si="506"/>
        <v>0.9691677626</v>
      </c>
      <c r="L255" s="33">
        <f t="shared" si="506"/>
        <v>0.9862433547</v>
      </c>
      <c r="M255" s="33">
        <f t="shared" si="506"/>
        <v>1.83511693</v>
      </c>
      <c r="N255" s="33">
        <f t="array" ref="N255">INDEX('Model 1'!EMBLEMFac9Fac18,MATCH(I255,'Model 1'!$A$45:$A$74,1),MATCH($D$5,'Model 1'!$C$44:$G$44,0))</f>
        <v>0.573457823</v>
      </c>
      <c r="O255" s="33">
        <f t="array" ref="O255">INDEX('Model 1'!EMBLEMFac21Fac18,MATCH(I255,'Model 1'!$A$80:$A$109,1),MATCH($D$4,'Model 1'!$C$79:$F$79,0))</f>
        <v>0.8512053781</v>
      </c>
      <c r="P255" s="33">
        <f t="shared" ref="P255:R255" si="507">P254</f>
        <v>0.9696737797</v>
      </c>
      <c r="Q255" s="33">
        <f t="shared" si="507"/>
        <v>0.9803476433</v>
      </c>
      <c r="R255" s="33">
        <f t="shared" si="507"/>
        <v>1.004679405</v>
      </c>
      <c r="S255" s="33">
        <f t="array" ref="S255">IFERROR(INDEX('Model 1'!EMBLEMFac21Fac26,MATCH(H255,'Model 1'!$H$203:$H$324,0),MATCH($D$4,'Model 1'!$C$202:$F$202,0)),S254)</f>
        <v>1.234845549</v>
      </c>
      <c r="T255" s="33">
        <f t="shared" si="3"/>
        <v>0.5285939698</v>
      </c>
      <c r="U255" s="5"/>
      <c r="V255" s="18">
        <f t="shared" si="31"/>
        <v>21</v>
      </c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18">
        <f t="shared" si="28"/>
        <v>101</v>
      </c>
      <c r="H256" s="5" t="s">
        <v>528</v>
      </c>
      <c r="I256" s="32">
        <f>IF('Model 1'!$B$330="C",$B$5*(1+'Model 1'!$B$329)^(V256-1),IF('Model 1'!$B$330="S",$B$5*(1+'Model 1'!$B$329*(V256-1)),$B$5))</f>
        <v>558.0883715</v>
      </c>
      <c r="J256" s="33">
        <f t="shared" ref="J256:M256" si="508">J255</f>
        <v>0.5234722574</v>
      </c>
      <c r="K256" s="33">
        <f t="shared" si="508"/>
        <v>0.9691677626</v>
      </c>
      <c r="L256" s="33">
        <f t="shared" si="508"/>
        <v>0.9862433547</v>
      </c>
      <c r="M256" s="33">
        <f t="shared" si="508"/>
        <v>1.83511693</v>
      </c>
      <c r="N256" s="33">
        <f t="array" ref="N256">INDEX('Model 1'!EMBLEMFac9Fac18,MATCH(I256,'Model 1'!$A$45:$A$74,1),MATCH($D$5,'Model 1'!$C$44:$G$44,0))</f>
        <v>0.573457823</v>
      </c>
      <c r="O256" s="33">
        <f t="array" ref="O256">INDEX('Model 1'!EMBLEMFac21Fac18,MATCH(I256,'Model 1'!$A$80:$A$109,1),MATCH($D$4,'Model 1'!$C$79:$F$79,0))</f>
        <v>0.8512053781</v>
      </c>
      <c r="P256" s="33">
        <f t="shared" ref="P256:R256" si="509">P255</f>
        <v>0.9696737797</v>
      </c>
      <c r="Q256" s="33">
        <f t="shared" si="509"/>
        <v>0.9803476433</v>
      </c>
      <c r="R256" s="33">
        <f t="shared" si="509"/>
        <v>1.004679405</v>
      </c>
      <c r="S256" s="33">
        <f t="array" ref="S256">IFERROR(INDEX('Model 1'!EMBLEMFac21Fac26,MATCH(H256,'Model 1'!$H$203:$H$324,0),MATCH($D$4,'Model 1'!$C$202:$F$202,0)),S255)</f>
        <v>1.234845549</v>
      </c>
      <c r="T256" s="33">
        <f t="shared" si="3"/>
        <v>0.5285939698</v>
      </c>
      <c r="U256" s="5"/>
      <c r="V256" s="18">
        <f t="shared" si="31"/>
        <v>22</v>
      </c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18">
        <f t="shared" si="28"/>
        <v>101</v>
      </c>
      <c r="H257" s="5" t="s">
        <v>529</v>
      </c>
      <c r="I257" s="32">
        <f>IF('Model 1'!$B$330="C",$B$5*(1+'Model 1'!$B$329)^(V257-1),IF('Model 1'!$B$330="S",$B$5*(1+'Model 1'!$B$329*(V257-1)),$B$5))</f>
        <v>558.0883715</v>
      </c>
      <c r="J257" s="33">
        <f t="shared" ref="J257:M257" si="510">J256</f>
        <v>0.5234722574</v>
      </c>
      <c r="K257" s="33">
        <f t="shared" si="510"/>
        <v>0.9691677626</v>
      </c>
      <c r="L257" s="33">
        <f t="shared" si="510"/>
        <v>0.9862433547</v>
      </c>
      <c r="M257" s="33">
        <f t="shared" si="510"/>
        <v>1.83511693</v>
      </c>
      <c r="N257" s="33">
        <f t="array" ref="N257">INDEX('Model 1'!EMBLEMFac9Fac18,MATCH(I257,'Model 1'!$A$45:$A$74,1),MATCH($D$5,'Model 1'!$C$44:$G$44,0))</f>
        <v>0.573457823</v>
      </c>
      <c r="O257" s="33">
        <f t="array" ref="O257">INDEX('Model 1'!EMBLEMFac21Fac18,MATCH(I257,'Model 1'!$A$80:$A$109,1),MATCH($D$4,'Model 1'!$C$79:$F$79,0))</f>
        <v>0.8512053781</v>
      </c>
      <c r="P257" s="33">
        <f t="shared" ref="P257:R257" si="511">P256</f>
        <v>0.9696737797</v>
      </c>
      <c r="Q257" s="33">
        <f t="shared" si="511"/>
        <v>0.9803476433</v>
      </c>
      <c r="R257" s="33">
        <f t="shared" si="511"/>
        <v>1.004679405</v>
      </c>
      <c r="S257" s="33">
        <f t="array" ref="S257">IFERROR(INDEX('Model 1'!EMBLEMFac21Fac26,MATCH(H257,'Model 1'!$H$203:$H$324,0),MATCH($D$4,'Model 1'!$C$202:$F$202,0)),S256)</f>
        <v>1.234845549</v>
      </c>
      <c r="T257" s="33">
        <f t="shared" si="3"/>
        <v>0.5285939698</v>
      </c>
      <c r="U257" s="5"/>
      <c r="V257" s="18">
        <f t="shared" si="31"/>
        <v>22</v>
      </c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18">
        <f t="shared" si="28"/>
        <v>101</v>
      </c>
      <c r="H258" s="5" t="s">
        <v>530</v>
      </c>
      <c r="I258" s="32">
        <f>IF('Model 1'!$B$330="C",$B$5*(1+'Model 1'!$B$329)^(V258-1),IF('Model 1'!$B$330="S",$B$5*(1+'Model 1'!$B$329*(V258-1)),$B$5))</f>
        <v>558.0883715</v>
      </c>
      <c r="J258" s="33">
        <f t="shared" ref="J258:M258" si="512">J257</f>
        <v>0.5234722574</v>
      </c>
      <c r="K258" s="33">
        <f t="shared" si="512"/>
        <v>0.9691677626</v>
      </c>
      <c r="L258" s="33">
        <f t="shared" si="512"/>
        <v>0.9862433547</v>
      </c>
      <c r="M258" s="33">
        <f t="shared" si="512"/>
        <v>1.83511693</v>
      </c>
      <c r="N258" s="33">
        <f t="array" ref="N258">INDEX('Model 1'!EMBLEMFac9Fac18,MATCH(I258,'Model 1'!$A$45:$A$74,1),MATCH($D$5,'Model 1'!$C$44:$G$44,0))</f>
        <v>0.573457823</v>
      </c>
      <c r="O258" s="33">
        <f t="array" ref="O258">INDEX('Model 1'!EMBLEMFac21Fac18,MATCH(I258,'Model 1'!$A$80:$A$109,1),MATCH($D$4,'Model 1'!$C$79:$F$79,0))</f>
        <v>0.8512053781</v>
      </c>
      <c r="P258" s="33">
        <f t="shared" ref="P258:R258" si="513">P257</f>
        <v>0.9696737797</v>
      </c>
      <c r="Q258" s="33">
        <f t="shared" si="513"/>
        <v>0.9803476433</v>
      </c>
      <c r="R258" s="33">
        <f t="shared" si="513"/>
        <v>1.004679405</v>
      </c>
      <c r="S258" s="33">
        <f t="array" ref="S258">IFERROR(INDEX('Model 1'!EMBLEMFac21Fac26,MATCH(H258,'Model 1'!$H$203:$H$324,0),MATCH($D$4,'Model 1'!$C$202:$F$202,0)),S257)</f>
        <v>1.234845549</v>
      </c>
      <c r="T258" s="33">
        <f t="shared" si="3"/>
        <v>0.5285939698</v>
      </c>
      <c r="U258" s="5"/>
      <c r="V258" s="18">
        <f t="shared" si="31"/>
        <v>22</v>
      </c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18">
        <f t="shared" si="28"/>
        <v>101</v>
      </c>
      <c r="H259" s="5" t="s">
        <v>531</v>
      </c>
      <c r="I259" s="32">
        <f>IF('Model 1'!$B$330="C",$B$5*(1+'Model 1'!$B$329)^(V259-1),IF('Model 1'!$B$330="S",$B$5*(1+'Model 1'!$B$329*(V259-1)),$B$5))</f>
        <v>558.0883715</v>
      </c>
      <c r="J259" s="33">
        <f t="shared" ref="J259:M259" si="514">J258</f>
        <v>0.5234722574</v>
      </c>
      <c r="K259" s="33">
        <f t="shared" si="514"/>
        <v>0.9691677626</v>
      </c>
      <c r="L259" s="33">
        <f t="shared" si="514"/>
        <v>0.9862433547</v>
      </c>
      <c r="M259" s="33">
        <f t="shared" si="514"/>
        <v>1.83511693</v>
      </c>
      <c r="N259" s="33">
        <f t="array" ref="N259">INDEX('Model 1'!EMBLEMFac9Fac18,MATCH(I259,'Model 1'!$A$45:$A$74,1),MATCH($D$5,'Model 1'!$C$44:$G$44,0))</f>
        <v>0.573457823</v>
      </c>
      <c r="O259" s="33">
        <f t="array" ref="O259">INDEX('Model 1'!EMBLEMFac21Fac18,MATCH(I259,'Model 1'!$A$80:$A$109,1),MATCH($D$4,'Model 1'!$C$79:$F$79,0))</f>
        <v>0.8512053781</v>
      </c>
      <c r="P259" s="33">
        <f t="shared" ref="P259:R259" si="515">P258</f>
        <v>0.9696737797</v>
      </c>
      <c r="Q259" s="33">
        <f t="shared" si="515"/>
        <v>0.9803476433</v>
      </c>
      <c r="R259" s="33">
        <f t="shared" si="515"/>
        <v>1.004679405</v>
      </c>
      <c r="S259" s="33">
        <f t="array" ref="S259">IFERROR(INDEX('Model 1'!EMBLEMFac21Fac26,MATCH(H259,'Model 1'!$H$203:$H$324,0),MATCH($D$4,'Model 1'!$C$202:$F$202,0)),S258)</f>
        <v>1.234845549</v>
      </c>
      <c r="T259" s="33">
        <f t="shared" si="3"/>
        <v>0.5285939698</v>
      </c>
      <c r="U259" s="5"/>
      <c r="V259" s="18">
        <f t="shared" si="31"/>
        <v>22</v>
      </c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18">
        <f t="shared" si="28"/>
        <v>101</v>
      </c>
      <c r="H260" s="5" t="s">
        <v>532</v>
      </c>
      <c r="I260" s="32">
        <f>IF('Model 1'!$B$330="C",$B$5*(1+'Model 1'!$B$329)^(V260-1),IF('Model 1'!$B$330="S",$B$5*(1+'Model 1'!$B$329*(V260-1)),$B$5))</f>
        <v>558.0883715</v>
      </c>
      <c r="J260" s="33">
        <f t="shared" ref="J260:M260" si="516">J259</f>
        <v>0.5234722574</v>
      </c>
      <c r="K260" s="33">
        <f t="shared" si="516"/>
        <v>0.9691677626</v>
      </c>
      <c r="L260" s="33">
        <f t="shared" si="516"/>
        <v>0.9862433547</v>
      </c>
      <c r="M260" s="33">
        <f t="shared" si="516"/>
        <v>1.83511693</v>
      </c>
      <c r="N260" s="33">
        <f t="array" ref="N260">INDEX('Model 1'!EMBLEMFac9Fac18,MATCH(I260,'Model 1'!$A$45:$A$74,1),MATCH($D$5,'Model 1'!$C$44:$G$44,0))</f>
        <v>0.573457823</v>
      </c>
      <c r="O260" s="33">
        <f t="array" ref="O260">INDEX('Model 1'!EMBLEMFac21Fac18,MATCH(I260,'Model 1'!$A$80:$A$109,1),MATCH($D$4,'Model 1'!$C$79:$F$79,0))</f>
        <v>0.8512053781</v>
      </c>
      <c r="P260" s="33">
        <f t="shared" ref="P260:R260" si="517">P259</f>
        <v>0.9696737797</v>
      </c>
      <c r="Q260" s="33">
        <f t="shared" si="517"/>
        <v>0.9803476433</v>
      </c>
      <c r="R260" s="33">
        <f t="shared" si="517"/>
        <v>1.004679405</v>
      </c>
      <c r="S260" s="33">
        <f t="array" ref="S260">IFERROR(INDEX('Model 1'!EMBLEMFac21Fac26,MATCH(H260,'Model 1'!$H$203:$H$324,0),MATCH($D$4,'Model 1'!$C$202:$F$202,0)),S259)</f>
        <v>1.234845549</v>
      </c>
      <c r="T260" s="33">
        <f t="shared" si="3"/>
        <v>0.5285939698</v>
      </c>
      <c r="U260" s="5"/>
      <c r="V260" s="18">
        <f t="shared" si="31"/>
        <v>22</v>
      </c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18">
        <f t="shared" si="28"/>
        <v>101</v>
      </c>
      <c r="H261" s="5" t="s">
        <v>533</v>
      </c>
      <c r="I261" s="32">
        <f>IF('Model 1'!$B$330="C",$B$5*(1+'Model 1'!$B$329)^(V261-1),IF('Model 1'!$B$330="S",$B$5*(1+'Model 1'!$B$329*(V261-1)),$B$5))</f>
        <v>558.0883715</v>
      </c>
      <c r="J261" s="33">
        <f t="shared" ref="J261:M261" si="518">J260</f>
        <v>0.5234722574</v>
      </c>
      <c r="K261" s="33">
        <f t="shared" si="518"/>
        <v>0.9691677626</v>
      </c>
      <c r="L261" s="33">
        <f t="shared" si="518"/>
        <v>0.9862433547</v>
      </c>
      <c r="M261" s="33">
        <f t="shared" si="518"/>
        <v>1.83511693</v>
      </c>
      <c r="N261" s="33">
        <f t="array" ref="N261">INDEX('Model 1'!EMBLEMFac9Fac18,MATCH(I261,'Model 1'!$A$45:$A$74,1),MATCH($D$5,'Model 1'!$C$44:$G$44,0))</f>
        <v>0.573457823</v>
      </c>
      <c r="O261" s="33">
        <f t="array" ref="O261">INDEX('Model 1'!EMBLEMFac21Fac18,MATCH(I261,'Model 1'!$A$80:$A$109,1),MATCH($D$4,'Model 1'!$C$79:$F$79,0))</f>
        <v>0.8512053781</v>
      </c>
      <c r="P261" s="33">
        <f t="shared" ref="P261:R261" si="519">P260</f>
        <v>0.9696737797</v>
      </c>
      <c r="Q261" s="33">
        <f t="shared" si="519"/>
        <v>0.9803476433</v>
      </c>
      <c r="R261" s="33">
        <f t="shared" si="519"/>
        <v>1.004679405</v>
      </c>
      <c r="S261" s="33">
        <f t="array" ref="S261">IFERROR(INDEX('Model 1'!EMBLEMFac21Fac26,MATCH(H261,'Model 1'!$H$203:$H$324,0),MATCH($D$4,'Model 1'!$C$202:$F$202,0)),S260)</f>
        <v>1.234845549</v>
      </c>
      <c r="T261" s="33">
        <f t="shared" si="3"/>
        <v>0.5285939698</v>
      </c>
      <c r="U261" s="5"/>
      <c r="V261" s="18">
        <f t="shared" si="31"/>
        <v>22</v>
      </c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18">
        <f t="shared" si="28"/>
        <v>101</v>
      </c>
      <c r="H262" s="5" t="s">
        <v>534</v>
      </c>
      <c r="I262" s="32">
        <f>IF('Model 1'!$B$330="C",$B$5*(1+'Model 1'!$B$329)^(V262-1),IF('Model 1'!$B$330="S",$B$5*(1+'Model 1'!$B$329*(V262-1)),$B$5))</f>
        <v>558.0883715</v>
      </c>
      <c r="J262" s="33">
        <f t="shared" ref="J262:M262" si="520">J261</f>
        <v>0.5234722574</v>
      </c>
      <c r="K262" s="33">
        <f t="shared" si="520"/>
        <v>0.9691677626</v>
      </c>
      <c r="L262" s="33">
        <f t="shared" si="520"/>
        <v>0.9862433547</v>
      </c>
      <c r="M262" s="33">
        <f t="shared" si="520"/>
        <v>1.83511693</v>
      </c>
      <c r="N262" s="33">
        <f t="array" ref="N262">INDEX('Model 1'!EMBLEMFac9Fac18,MATCH(I262,'Model 1'!$A$45:$A$74,1),MATCH($D$5,'Model 1'!$C$44:$G$44,0))</f>
        <v>0.573457823</v>
      </c>
      <c r="O262" s="33">
        <f t="array" ref="O262">INDEX('Model 1'!EMBLEMFac21Fac18,MATCH(I262,'Model 1'!$A$80:$A$109,1),MATCH($D$4,'Model 1'!$C$79:$F$79,0))</f>
        <v>0.8512053781</v>
      </c>
      <c r="P262" s="33">
        <f t="shared" ref="P262:R262" si="521">P261</f>
        <v>0.9696737797</v>
      </c>
      <c r="Q262" s="33">
        <f t="shared" si="521"/>
        <v>0.9803476433</v>
      </c>
      <c r="R262" s="33">
        <f t="shared" si="521"/>
        <v>1.004679405</v>
      </c>
      <c r="S262" s="33">
        <f t="array" ref="S262">IFERROR(INDEX('Model 1'!EMBLEMFac21Fac26,MATCH(H262,'Model 1'!$H$203:$H$324,0),MATCH($D$4,'Model 1'!$C$202:$F$202,0)),S261)</f>
        <v>1.234845549</v>
      </c>
      <c r="T262" s="33">
        <f t="shared" si="3"/>
        <v>0.5285939698</v>
      </c>
      <c r="U262" s="5"/>
      <c r="V262" s="18">
        <f t="shared" si="31"/>
        <v>22</v>
      </c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18">
        <f t="shared" si="28"/>
        <v>101</v>
      </c>
      <c r="H263" s="5" t="s">
        <v>535</v>
      </c>
      <c r="I263" s="32">
        <f>IF('Model 1'!$B$330="C",$B$5*(1+'Model 1'!$B$329)^(V263-1),IF('Model 1'!$B$330="S",$B$5*(1+'Model 1'!$B$329*(V263-1)),$B$5))</f>
        <v>558.0883715</v>
      </c>
      <c r="J263" s="33">
        <f t="shared" ref="J263:M263" si="522">J262</f>
        <v>0.5234722574</v>
      </c>
      <c r="K263" s="33">
        <f t="shared" si="522"/>
        <v>0.9691677626</v>
      </c>
      <c r="L263" s="33">
        <f t="shared" si="522"/>
        <v>0.9862433547</v>
      </c>
      <c r="M263" s="33">
        <f t="shared" si="522"/>
        <v>1.83511693</v>
      </c>
      <c r="N263" s="33">
        <f t="array" ref="N263">INDEX('Model 1'!EMBLEMFac9Fac18,MATCH(I263,'Model 1'!$A$45:$A$74,1),MATCH($D$5,'Model 1'!$C$44:$G$44,0))</f>
        <v>0.573457823</v>
      </c>
      <c r="O263" s="33">
        <f t="array" ref="O263">INDEX('Model 1'!EMBLEMFac21Fac18,MATCH(I263,'Model 1'!$A$80:$A$109,1),MATCH($D$4,'Model 1'!$C$79:$F$79,0))</f>
        <v>0.8512053781</v>
      </c>
      <c r="P263" s="33">
        <f t="shared" ref="P263:R263" si="523">P262</f>
        <v>0.9696737797</v>
      </c>
      <c r="Q263" s="33">
        <f t="shared" si="523"/>
        <v>0.9803476433</v>
      </c>
      <c r="R263" s="33">
        <f t="shared" si="523"/>
        <v>1.004679405</v>
      </c>
      <c r="S263" s="33">
        <f t="array" ref="S263">IFERROR(INDEX('Model 1'!EMBLEMFac21Fac26,MATCH(H263,'Model 1'!$H$203:$H$324,0),MATCH($D$4,'Model 1'!$C$202:$F$202,0)),S262)</f>
        <v>1.234845549</v>
      </c>
      <c r="T263" s="33">
        <f t="shared" si="3"/>
        <v>0.5285939698</v>
      </c>
      <c r="U263" s="5"/>
      <c r="V263" s="18">
        <f t="shared" si="31"/>
        <v>22</v>
      </c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18">
        <f t="shared" si="28"/>
        <v>101</v>
      </c>
      <c r="H264" s="5" t="s">
        <v>536</v>
      </c>
      <c r="I264" s="32">
        <f>IF('Model 1'!$B$330="C",$B$5*(1+'Model 1'!$B$329)^(V264-1),IF('Model 1'!$B$330="S",$B$5*(1+'Model 1'!$B$329*(V264-1)),$B$5))</f>
        <v>558.0883715</v>
      </c>
      <c r="J264" s="33">
        <f t="shared" ref="J264:M264" si="524">J263</f>
        <v>0.5234722574</v>
      </c>
      <c r="K264" s="33">
        <f t="shared" si="524"/>
        <v>0.9691677626</v>
      </c>
      <c r="L264" s="33">
        <f t="shared" si="524"/>
        <v>0.9862433547</v>
      </c>
      <c r="M264" s="33">
        <f t="shared" si="524"/>
        <v>1.83511693</v>
      </c>
      <c r="N264" s="33">
        <f t="array" ref="N264">INDEX('Model 1'!EMBLEMFac9Fac18,MATCH(I264,'Model 1'!$A$45:$A$74,1),MATCH($D$5,'Model 1'!$C$44:$G$44,0))</f>
        <v>0.573457823</v>
      </c>
      <c r="O264" s="33">
        <f t="array" ref="O264">INDEX('Model 1'!EMBLEMFac21Fac18,MATCH(I264,'Model 1'!$A$80:$A$109,1),MATCH($D$4,'Model 1'!$C$79:$F$79,0))</f>
        <v>0.8512053781</v>
      </c>
      <c r="P264" s="33">
        <f t="shared" ref="P264:R264" si="525">P263</f>
        <v>0.9696737797</v>
      </c>
      <c r="Q264" s="33">
        <f t="shared" si="525"/>
        <v>0.9803476433</v>
      </c>
      <c r="R264" s="33">
        <f t="shared" si="525"/>
        <v>1.004679405</v>
      </c>
      <c r="S264" s="33">
        <f t="array" ref="S264">IFERROR(INDEX('Model 1'!EMBLEMFac21Fac26,MATCH(H264,'Model 1'!$H$203:$H$324,0),MATCH($D$4,'Model 1'!$C$202:$F$202,0)),S263)</f>
        <v>1.234845549</v>
      </c>
      <c r="T264" s="33">
        <f t="shared" si="3"/>
        <v>0.5285939698</v>
      </c>
      <c r="U264" s="5"/>
      <c r="V264" s="18">
        <f t="shared" si="31"/>
        <v>22</v>
      </c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18">
        <f t="shared" si="28"/>
        <v>101</v>
      </c>
      <c r="H265" s="5" t="s">
        <v>537</v>
      </c>
      <c r="I265" s="32">
        <f>IF('Model 1'!$B$330="C",$B$5*(1+'Model 1'!$B$329)^(V265-1),IF('Model 1'!$B$330="S",$B$5*(1+'Model 1'!$B$329*(V265-1)),$B$5))</f>
        <v>558.0883715</v>
      </c>
      <c r="J265" s="33">
        <f t="shared" ref="J265:M265" si="526">J264</f>
        <v>0.5234722574</v>
      </c>
      <c r="K265" s="33">
        <f t="shared" si="526"/>
        <v>0.9691677626</v>
      </c>
      <c r="L265" s="33">
        <f t="shared" si="526"/>
        <v>0.9862433547</v>
      </c>
      <c r="M265" s="33">
        <f t="shared" si="526"/>
        <v>1.83511693</v>
      </c>
      <c r="N265" s="33">
        <f t="array" ref="N265">INDEX('Model 1'!EMBLEMFac9Fac18,MATCH(I265,'Model 1'!$A$45:$A$74,1),MATCH($D$5,'Model 1'!$C$44:$G$44,0))</f>
        <v>0.573457823</v>
      </c>
      <c r="O265" s="33">
        <f t="array" ref="O265">INDEX('Model 1'!EMBLEMFac21Fac18,MATCH(I265,'Model 1'!$A$80:$A$109,1),MATCH($D$4,'Model 1'!$C$79:$F$79,0))</f>
        <v>0.8512053781</v>
      </c>
      <c r="P265" s="33">
        <f t="shared" ref="P265:R265" si="527">P264</f>
        <v>0.9696737797</v>
      </c>
      <c r="Q265" s="33">
        <f t="shared" si="527"/>
        <v>0.9803476433</v>
      </c>
      <c r="R265" s="33">
        <f t="shared" si="527"/>
        <v>1.004679405</v>
      </c>
      <c r="S265" s="33">
        <f t="array" ref="S265">IFERROR(INDEX('Model 1'!EMBLEMFac21Fac26,MATCH(H265,'Model 1'!$H$203:$H$324,0),MATCH($D$4,'Model 1'!$C$202:$F$202,0)),S264)</f>
        <v>1.234845549</v>
      </c>
      <c r="T265" s="33">
        <f t="shared" si="3"/>
        <v>0.5285939698</v>
      </c>
      <c r="U265" s="5"/>
      <c r="V265" s="18">
        <f t="shared" si="31"/>
        <v>22</v>
      </c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18">
        <f t="shared" si="28"/>
        <v>101</v>
      </c>
      <c r="H266" s="5" t="s">
        <v>538</v>
      </c>
      <c r="I266" s="32">
        <f>IF('Model 1'!$B$330="C",$B$5*(1+'Model 1'!$B$329)^(V266-1),IF('Model 1'!$B$330="S",$B$5*(1+'Model 1'!$B$329*(V266-1)),$B$5))</f>
        <v>558.0883715</v>
      </c>
      <c r="J266" s="33">
        <f t="shared" ref="J266:M266" si="528">J265</f>
        <v>0.5234722574</v>
      </c>
      <c r="K266" s="33">
        <f t="shared" si="528"/>
        <v>0.9691677626</v>
      </c>
      <c r="L266" s="33">
        <f t="shared" si="528"/>
        <v>0.9862433547</v>
      </c>
      <c r="M266" s="33">
        <f t="shared" si="528"/>
        <v>1.83511693</v>
      </c>
      <c r="N266" s="33">
        <f t="array" ref="N266">INDEX('Model 1'!EMBLEMFac9Fac18,MATCH(I266,'Model 1'!$A$45:$A$74,1),MATCH($D$5,'Model 1'!$C$44:$G$44,0))</f>
        <v>0.573457823</v>
      </c>
      <c r="O266" s="33">
        <f t="array" ref="O266">INDEX('Model 1'!EMBLEMFac21Fac18,MATCH(I266,'Model 1'!$A$80:$A$109,1),MATCH($D$4,'Model 1'!$C$79:$F$79,0))</f>
        <v>0.8512053781</v>
      </c>
      <c r="P266" s="33">
        <f t="shared" ref="P266:R266" si="529">P265</f>
        <v>0.9696737797</v>
      </c>
      <c r="Q266" s="33">
        <f t="shared" si="529"/>
        <v>0.9803476433</v>
      </c>
      <c r="R266" s="33">
        <f t="shared" si="529"/>
        <v>1.004679405</v>
      </c>
      <c r="S266" s="33">
        <f t="array" ref="S266">IFERROR(INDEX('Model 1'!EMBLEMFac21Fac26,MATCH(H266,'Model 1'!$H$203:$H$324,0),MATCH($D$4,'Model 1'!$C$202:$F$202,0)),S265)</f>
        <v>1.234845549</v>
      </c>
      <c r="T266" s="33">
        <f t="shared" si="3"/>
        <v>0.5285939698</v>
      </c>
      <c r="U266" s="5"/>
      <c r="V266" s="18">
        <f t="shared" si="31"/>
        <v>22</v>
      </c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18">
        <f t="shared" si="28"/>
        <v>101</v>
      </c>
      <c r="H267" s="5" t="s">
        <v>539</v>
      </c>
      <c r="I267" s="32">
        <f>IF('Model 1'!$B$330="C",$B$5*(1+'Model 1'!$B$329)^(V267-1),IF('Model 1'!$B$330="S",$B$5*(1+'Model 1'!$B$329*(V267-1)),$B$5))</f>
        <v>558.0883715</v>
      </c>
      <c r="J267" s="33">
        <f t="shared" ref="J267:M267" si="530">J266</f>
        <v>0.5234722574</v>
      </c>
      <c r="K267" s="33">
        <f t="shared" si="530"/>
        <v>0.9691677626</v>
      </c>
      <c r="L267" s="33">
        <f t="shared" si="530"/>
        <v>0.9862433547</v>
      </c>
      <c r="M267" s="33">
        <f t="shared" si="530"/>
        <v>1.83511693</v>
      </c>
      <c r="N267" s="33">
        <f t="array" ref="N267">INDEX('Model 1'!EMBLEMFac9Fac18,MATCH(I267,'Model 1'!$A$45:$A$74,1),MATCH($D$5,'Model 1'!$C$44:$G$44,0))</f>
        <v>0.573457823</v>
      </c>
      <c r="O267" s="33">
        <f t="array" ref="O267">INDEX('Model 1'!EMBLEMFac21Fac18,MATCH(I267,'Model 1'!$A$80:$A$109,1),MATCH($D$4,'Model 1'!$C$79:$F$79,0))</f>
        <v>0.8512053781</v>
      </c>
      <c r="P267" s="33">
        <f t="shared" ref="P267:R267" si="531">P266</f>
        <v>0.9696737797</v>
      </c>
      <c r="Q267" s="33">
        <f t="shared" si="531"/>
        <v>0.9803476433</v>
      </c>
      <c r="R267" s="33">
        <f t="shared" si="531"/>
        <v>1.004679405</v>
      </c>
      <c r="S267" s="33">
        <f t="array" ref="S267">IFERROR(INDEX('Model 1'!EMBLEMFac21Fac26,MATCH(H267,'Model 1'!$H$203:$H$324,0),MATCH($D$4,'Model 1'!$C$202:$F$202,0)),S266)</f>
        <v>1.234845549</v>
      </c>
      <c r="T267" s="33">
        <f t="shared" si="3"/>
        <v>0.5285939698</v>
      </c>
      <c r="U267" s="5"/>
      <c r="V267" s="18">
        <f t="shared" si="31"/>
        <v>22</v>
      </c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18">
        <f t="shared" si="28"/>
        <v>102</v>
      </c>
      <c r="H268" s="5" t="s">
        <v>540</v>
      </c>
      <c r="I268" s="32">
        <f>IF('Model 1'!$B$330="C",$B$5*(1+'Model 1'!$B$329)^(V268-1),IF('Model 1'!$B$330="S",$B$5*(1+'Model 1'!$B$329*(V268-1)),$B$5))</f>
        <v>574.8310227</v>
      </c>
      <c r="J268" s="33">
        <f t="shared" ref="J268:M268" si="532">J267</f>
        <v>0.5234722574</v>
      </c>
      <c r="K268" s="33">
        <f t="shared" si="532"/>
        <v>0.9691677626</v>
      </c>
      <c r="L268" s="33">
        <f t="shared" si="532"/>
        <v>0.9862433547</v>
      </c>
      <c r="M268" s="33">
        <f t="shared" si="532"/>
        <v>1.83511693</v>
      </c>
      <c r="N268" s="33">
        <f t="array" ref="N268">INDEX('Model 1'!EMBLEMFac9Fac18,MATCH(I268,'Model 1'!$A$45:$A$74,1),MATCH($D$5,'Model 1'!$C$44:$G$44,0))</f>
        <v>0.573457823</v>
      </c>
      <c r="O268" s="33">
        <f t="array" ref="O268">INDEX('Model 1'!EMBLEMFac21Fac18,MATCH(I268,'Model 1'!$A$80:$A$109,1),MATCH($D$4,'Model 1'!$C$79:$F$79,0))</f>
        <v>0.8512053781</v>
      </c>
      <c r="P268" s="33">
        <f t="shared" ref="P268:R268" si="533">P267</f>
        <v>0.9696737797</v>
      </c>
      <c r="Q268" s="33">
        <f t="shared" si="533"/>
        <v>0.9803476433</v>
      </c>
      <c r="R268" s="33">
        <f t="shared" si="533"/>
        <v>1.004679405</v>
      </c>
      <c r="S268" s="33">
        <f t="array" ref="S268">IFERROR(INDEX('Model 1'!EMBLEMFac21Fac26,MATCH(H268,'Model 1'!$H$203:$H$324,0),MATCH($D$4,'Model 1'!$C$202:$F$202,0)),S267)</f>
        <v>1.234845549</v>
      </c>
      <c r="T268" s="33">
        <f t="shared" si="3"/>
        <v>0.5285939698</v>
      </c>
      <c r="U268" s="5"/>
      <c r="V268" s="18">
        <f t="shared" si="31"/>
        <v>23</v>
      </c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18">
        <f t="shared" si="28"/>
        <v>102</v>
      </c>
      <c r="H269" s="5" t="s">
        <v>541</v>
      </c>
      <c r="I269" s="32">
        <f>IF('Model 1'!$B$330="C",$B$5*(1+'Model 1'!$B$329)^(V269-1),IF('Model 1'!$B$330="S",$B$5*(1+'Model 1'!$B$329*(V269-1)),$B$5))</f>
        <v>574.8310227</v>
      </c>
      <c r="J269" s="33">
        <f t="shared" ref="J269:M269" si="534">J268</f>
        <v>0.5234722574</v>
      </c>
      <c r="K269" s="33">
        <f t="shared" si="534"/>
        <v>0.9691677626</v>
      </c>
      <c r="L269" s="33">
        <f t="shared" si="534"/>
        <v>0.9862433547</v>
      </c>
      <c r="M269" s="33">
        <f t="shared" si="534"/>
        <v>1.83511693</v>
      </c>
      <c r="N269" s="33">
        <f t="array" ref="N269">INDEX('Model 1'!EMBLEMFac9Fac18,MATCH(I269,'Model 1'!$A$45:$A$74,1),MATCH($D$5,'Model 1'!$C$44:$G$44,0))</f>
        <v>0.573457823</v>
      </c>
      <c r="O269" s="33">
        <f t="array" ref="O269">INDEX('Model 1'!EMBLEMFac21Fac18,MATCH(I269,'Model 1'!$A$80:$A$109,1),MATCH($D$4,'Model 1'!$C$79:$F$79,0))</f>
        <v>0.8512053781</v>
      </c>
      <c r="P269" s="33">
        <f t="shared" ref="P269:R269" si="535">P268</f>
        <v>0.9696737797</v>
      </c>
      <c r="Q269" s="33">
        <f t="shared" si="535"/>
        <v>0.9803476433</v>
      </c>
      <c r="R269" s="33">
        <f t="shared" si="535"/>
        <v>1.004679405</v>
      </c>
      <c r="S269" s="33">
        <f t="array" ref="S269">IFERROR(INDEX('Model 1'!EMBLEMFac21Fac26,MATCH(H269,'Model 1'!$H$203:$H$324,0),MATCH($D$4,'Model 1'!$C$202:$F$202,0)),S268)</f>
        <v>1.234845549</v>
      </c>
      <c r="T269" s="33">
        <f t="shared" si="3"/>
        <v>0.5285939698</v>
      </c>
      <c r="U269" s="5"/>
      <c r="V269" s="18">
        <f t="shared" si="31"/>
        <v>23</v>
      </c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18">
        <f t="shared" si="28"/>
        <v>102</v>
      </c>
      <c r="H270" s="5" t="s">
        <v>542</v>
      </c>
      <c r="I270" s="32">
        <f>IF('Model 1'!$B$330="C",$B$5*(1+'Model 1'!$B$329)^(V270-1),IF('Model 1'!$B$330="S",$B$5*(1+'Model 1'!$B$329*(V270-1)),$B$5))</f>
        <v>574.8310227</v>
      </c>
      <c r="J270" s="33">
        <f t="shared" ref="J270:M270" si="536">J269</f>
        <v>0.5234722574</v>
      </c>
      <c r="K270" s="33">
        <f t="shared" si="536"/>
        <v>0.9691677626</v>
      </c>
      <c r="L270" s="33">
        <f t="shared" si="536"/>
        <v>0.9862433547</v>
      </c>
      <c r="M270" s="33">
        <f t="shared" si="536"/>
        <v>1.83511693</v>
      </c>
      <c r="N270" s="33">
        <f t="array" ref="N270">INDEX('Model 1'!EMBLEMFac9Fac18,MATCH(I270,'Model 1'!$A$45:$A$74,1),MATCH($D$5,'Model 1'!$C$44:$G$44,0))</f>
        <v>0.573457823</v>
      </c>
      <c r="O270" s="33">
        <f t="array" ref="O270">INDEX('Model 1'!EMBLEMFac21Fac18,MATCH(I270,'Model 1'!$A$80:$A$109,1),MATCH($D$4,'Model 1'!$C$79:$F$79,0))</f>
        <v>0.8512053781</v>
      </c>
      <c r="P270" s="33">
        <f t="shared" ref="P270:R270" si="537">P269</f>
        <v>0.9696737797</v>
      </c>
      <c r="Q270" s="33">
        <f t="shared" si="537"/>
        <v>0.9803476433</v>
      </c>
      <c r="R270" s="33">
        <f t="shared" si="537"/>
        <v>1.004679405</v>
      </c>
      <c r="S270" s="33">
        <f t="array" ref="S270">IFERROR(INDEX('Model 1'!EMBLEMFac21Fac26,MATCH(H270,'Model 1'!$H$203:$H$324,0),MATCH($D$4,'Model 1'!$C$202:$F$202,0)),S269)</f>
        <v>1.234845549</v>
      </c>
      <c r="T270" s="33">
        <f t="shared" si="3"/>
        <v>0.5285939698</v>
      </c>
      <c r="U270" s="5"/>
      <c r="V270" s="18">
        <f t="shared" si="31"/>
        <v>23</v>
      </c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18">
        <f t="shared" si="28"/>
        <v>102</v>
      </c>
      <c r="H271" s="5" t="s">
        <v>543</v>
      </c>
      <c r="I271" s="32">
        <f>IF('Model 1'!$B$330="C",$B$5*(1+'Model 1'!$B$329)^(V271-1),IF('Model 1'!$B$330="S",$B$5*(1+'Model 1'!$B$329*(V271-1)),$B$5))</f>
        <v>574.8310227</v>
      </c>
      <c r="J271" s="33">
        <f t="shared" ref="J271:M271" si="538">J270</f>
        <v>0.5234722574</v>
      </c>
      <c r="K271" s="33">
        <f t="shared" si="538"/>
        <v>0.9691677626</v>
      </c>
      <c r="L271" s="33">
        <f t="shared" si="538"/>
        <v>0.9862433547</v>
      </c>
      <c r="M271" s="33">
        <f t="shared" si="538"/>
        <v>1.83511693</v>
      </c>
      <c r="N271" s="33">
        <f t="array" ref="N271">INDEX('Model 1'!EMBLEMFac9Fac18,MATCH(I271,'Model 1'!$A$45:$A$74,1),MATCH($D$5,'Model 1'!$C$44:$G$44,0))</f>
        <v>0.573457823</v>
      </c>
      <c r="O271" s="33">
        <f t="array" ref="O271">INDEX('Model 1'!EMBLEMFac21Fac18,MATCH(I271,'Model 1'!$A$80:$A$109,1),MATCH($D$4,'Model 1'!$C$79:$F$79,0))</f>
        <v>0.8512053781</v>
      </c>
      <c r="P271" s="33">
        <f t="shared" ref="P271:R271" si="539">P270</f>
        <v>0.9696737797</v>
      </c>
      <c r="Q271" s="33">
        <f t="shared" si="539"/>
        <v>0.9803476433</v>
      </c>
      <c r="R271" s="33">
        <f t="shared" si="539"/>
        <v>1.004679405</v>
      </c>
      <c r="S271" s="33">
        <f t="array" ref="S271">IFERROR(INDEX('Model 1'!EMBLEMFac21Fac26,MATCH(H271,'Model 1'!$H$203:$H$324,0),MATCH($D$4,'Model 1'!$C$202:$F$202,0)),S270)</f>
        <v>1.234845549</v>
      </c>
      <c r="T271" s="33">
        <f t="shared" si="3"/>
        <v>0.5285939698</v>
      </c>
      <c r="U271" s="5"/>
      <c r="V271" s="18">
        <f t="shared" si="31"/>
        <v>23</v>
      </c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18">
        <f t="shared" si="28"/>
        <v>102</v>
      </c>
      <c r="H272" s="5" t="s">
        <v>544</v>
      </c>
      <c r="I272" s="32">
        <f>IF('Model 1'!$B$330="C",$B$5*(1+'Model 1'!$B$329)^(V272-1),IF('Model 1'!$B$330="S",$B$5*(1+'Model 1'!$B$329*(V272-1)),$B$5))</f>
        <v>574.8310227</v>
      </c>
      <c r="J272" s="33">
        <f t="shared" ref="J272:M272" si="540">J271</f>
        <v>0.5234722574</v>
      </c>
      <c r="K272" s="33">
        <f t="shared" si="540"/>
        <v>0.9691677626</v>
      </c>
      <c r="L272" s="33">
        <f t="shared" si="540"/>
        <v>0.9862433547</v>
      </c>
      <c r="M272" s="33">
        <f t="shared" si="540"/>
        <v>1.83511693</v>
      </c>
      <c r="N272" s="33">
        <f t="array" ref="N272">INDEX('Model 1'!EMBLEMFac9Fac18,MATCH(I272,'Model 1'!$A$45:$A$74,1),MATCH($D$5,'Model 1'!$C$44:$G$44,0))</f>
        <v>0.573457823</v>
      </c>
      <c r="O272" s="33">
        <f t="array" ref="O272">INDEX('Model 1'!EMBLEMFac21Fac18,MATCH(I272,'Model 1'!$A$80:$A$109,1),MATCH($D$4,'Model 1'!$C$79:$F$79,0))</f>
        <v>0.8512053781</v>
      </c>
      <c r="P272" s="33">
        <f t="shared" ref="P272:R272" si="541">P271</f>
        <v>0.9696737797</v>
      </c>
      <c r="Q272" s="33">
        <f t="shared" si="541"/>
        <v>0.9803476433</v>
      </c>
      <c r="R272" s="33">
        <f t="shared" si="541"/>
        <v>1.004679405</v>
      </c>
      <c r="S272" s="33">
        <f t="array" ref="S272">IFERROR(INDEX('Model 1'!EMBLEMFac21Fac26,MATCH(H272,'Model 1'!$H$203:$H$324,0),MATCH($D$4,'Model 1'!$C$202:$F$202,0)),S271)</f>
        <v>1.234845549</v>
      </c>
      <c r="T272" s="33">
        <f t="shared" si="3"/>
        <v>0.5285939698</v>
      </c>
      <c r="U272" s="5"/>
      <c r="V272" s="18">
        <f t="shared" si="31"/>
        <v>23</v>
      </c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18">
        <f t="shared" si="28"/>
        <v>102</v>
      </c>
      <c r="H273" s="5" t="s">
        <v>545</v>
      </c>
      <c r="I273" s="32">
        <f>IF('Model 1'!$B$330="C",$B$5*(1+'Model 1'!$B$329)^(V273-1),IF('Model 1'!$B$330="S",$B$5*(1+'Model 1'!$B$329*(V273-1)),$B$5))</f>
        <v>574.8310227</v>
      </c>
      <c r="J273" s="33">
        <f t="shared" ref="J273:M273" si="542">J272</f>
        <v>0.5234722574</v>
      </c>
      <c r="K273" s="33">
        <f t="shared" si="542"/>
        <v>0.9691677626</v>
      </c>
      <c r="L273" s="33">
        <f t="shared" si="542"/>
        <v>0.9862433547</v>
      </c>
      <c r="M273" s="33">
        <f t="shared" si="542"/>
        <v>1.83511693</v>
      </c>
      <c r="N273" s="33">
        <f t="array" ref="N273">INDEX('Model 1'!EMBLEMFac9Fac18,MATCH(I273,'Model 1'!$A$45:$A$74,1),MATCH($D$5,'Model 1'!$C$44:$G$44,0))</f>
        <v>0.573457823</v>
      </c>
      <c r="O273" s="33">
        <f t="array" ref="O273">INDEX('Model 1'!EMBLEMFac21Fac18,MATCH(I273,'Model 1'!$A$80:$A$109,1),MATCH($D$4,'Model 1'!$C$79:$F$79,0))</f>
        <v>0.8512053781</v>
      </c>
      <c r="P273" s="33">
        <f t="shared" ref="P273:R273" si="543">P272</f>
        <v>0.9696737797</v>
      </c>
      <c r="Q273" s="33">
        <f t="shared" si="543"/>
        <v>0.9803476433</v>
      </c>
      <c r="R273" s="33">
        <f t="shared" si="543"/>
        <v>1.004679405</v>
      </c>
      <c r="S273" s="33">
        <f t="array" ref="S273">IFERROR(INDEX('Model 1'!EMBLEMFac21Fac26,MATCH(H273,'Model 1'!$H$203:$H$324,0),MATCH($D$4,'Model 1'!$C$202:$F$202,0)),S272)</f>
        <v>1.234845549</v>
      </c>
      <c r="T273" s="33">
        <f t="shared" si="3"/>
        <v>0.5285939698</v>
      </c>
      <c r="U273" s="5"/>
      <c r="V273" s="18">
        <f t="shared" si="31"/>
        <v>23</v>
      </c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18">
        <f t="shared" si="28"/>
        <v>102</v>
      </c>
      <c r="H274" s="5" t="s">
        <v>546</v>
      </c>
      <c r="I274" s="32">
        <f>IF('Model 1'!$B$330="C",$B$5*(1+'Model 1'!$B$329)^(V274-1),IF('Model 1'!$B$330="S",$B$5*(1+'Model 1'!$B$329*(V274-1)),$B$5))</f>
        <v>574.8310227</v>
      </c>
      <c r="J274" s="33">
        <f t="shared" ref="J274:M274" si="544">J273</f>
        <v>0.5234722574</v>
      </c>
      <c r="K274" s="33">
        <f t="shared" si="544"/>
        <v>0.9691677626</v>
      </c>
      <c r="L274" s="33">
        <f t="shared" si="544"/>
        <v>0.9862433547</v>
      </c>
      <c r="M274" s="33">
        <f t="shared" si="544"/>
        <v>1.83511693</v>
      </c>
      <c r="N274" s="33">
        <f t="array" ref="N274">INDEX('Model 1'!EMBLEMFac9Fac18,MATCH(I274,'Model 1'!$A$45:$A$74,1),MATCH($D$5,'Model 1'!$C$44:$G$44,0))</f>
        <v>0.573457823</v>
      </c>
      <c r="O274" s="33">
        <f t="array" ref="O274">INDEX('Model 1'!EMBLEMFac21Fac18,MATCH(I274,'Model 1'!$A$80:$A$109,1),MATCH($D$4,'Model 1'!$C$79:$F$79,0))</f>
        <v>0.8512053781</v>
      </c>
      <c r="P274" s="33">
        <f t="shared" ref="P274:R274" si="545">P273</f>
        <v>0.9696737797</v>
      </c>
      <c r="Q274" s="33">
        <f t="shared" si="545"/>
        <v>0.9803476433</v>
      </c>
      <c r="R274" s="33">
        <f t="shared" si="545"/>
        <v>1.004679405</v>
      </c>
      <c r="S274" s="33">
        <f t="array" ref="S274">IFERROR(INDEX('Model 1'!EMBLEMFac21Fac26,MATCH(H274,'Model 1'!$H$203:$H$324,0),MATCH($D$4,'Model 1'!$C$202:$F$202,0)),S273)</f>
        <v>1.234845549</v>
      </c>
      <c r="T274" s="33">
        <f t="shared" si="3"/>
        <v>0.5285939698</v>
      </c>
      <c r="U274" s="5"/>
      <c r="V274" s="18">
        <f t="shared" si="31"/>
        <v>23</v>
      </c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18">
        <f t="shared" si="28"/>
        <v>102</v>
      </c>
      <c r="H275" s="5" t="s">
        <v>547</v>
      </c>
      <c r="I275" s="32">
        <f>IF('Model 1'!$B$330="C",$B$5*(1+'Model 1'!$B$329)^(V275-1),IF('Model 1'!$B$330="S",$B$5*(1+'Model 1'!$B$329*(V275-1)),$B$5))</f>
        <v>574.8310227</v>
      </c>
      <c r="J275" s="33">
        <f t="shared" ref="J275:M275" si="546">J274</f>
        <v>0.5234722574</v>
      </c>
      <c r="K275" s="33">
        <f t="shared" si="546"/>
        <v>0.9691677626</v>
      </c>
      <c r="L275" s="33">
        <f t="shared" si="546"/>
        <v>0.9862433547</v>
      </c>
      <c r="M275" s="33">
        <f t="shared" si="546"/>
        <v>1.83511693</v>
      </c>
      <c r="N275" s="33">
        <f t="array" ref="N275">INDEX('Model 1'!EMBLEMFac9Fac18,MATCH(I275,'Model 1'!$A$45:$A$74,1),MATCH($D$5,'Model 1'!$C$44:$G$44,0))</f>
        <v>0.573457823</v>
      </c>
      <c r="O275" s="33">
        <f t="array" ref="O275">INDEX('Model 1'!EMBLEMFac21Fac18,MATCH(I275,'Model 1'!$A$80:$A$109,1),MATCH($D$4,'Model 1'!$C$79:$F$79,0))</f>
        <v>0.8512053781</v>
      </c>
      <c r="P275" s="33">
        <f t="shared" ref="P275:R275" si="547">P274</f>
        <v>0.9696737797</v>
      </c>
      <c r="Q275" s="33">
        <f t="shared" si="547"/>
        <v>0.9803476433</v>
      </c>
      <c r="R275" s="33">
        <f t="shared" si="547"/>
        <v>1.004679405</v>
      </c>
      <c r="S275" s="33">
        <f t="array" ref="S275">IFERROR(INDEX('Model 1'!EMBLEMFac21Fac26,MATCH(H275,'Model 1'!$H$203:$H$324,0),MATCH($D$4,'Model 1'!$C$202:$F$202,0)),S274)</f>
        <v>1.234845549</v>
      </c>
      <c r="T275" s="33">
        <f t="shared" si="3"/>
        <v>0.5285939698</v>
      </c>
      <c r="U275" s="5"/>
      <c r="V275" s="18">
        <f t="shared" si="31"/>
        <v>23</v>
      </c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18">
        <f t="shared" si="28"/>
        <v>102</v>
      </c>
      <c r="H276" s="5" t="s">
        <v>548</v>
      </c>
      <c r="I276" s="32">
        <f>IF('Model 1'!$B$330="C",$B$5*(1+'Model 1'!$B$329)^(V276-1),IF('Model 1'!$B$330="S",$B$5*(1+'Model 1'!$B$329*(V276-1)),$B$5))</f>
        <v>574.8310227</v>
      </c>
      <c r="J276" s="33">
        <f t="shared" ref="J276:M276" si="548">J275</f>
        <v>0.5234722574</v>
      </c>
      <c r="K276" s="33">
        <f t="shared" si="548"/>
        <v>0.9691677626</v>
      </c>
      <c r="L276" s="33">
        <f t="shared" si="548"/>
        <v>0.9862433547</v>
      </c>
      <c r="M276" s="33">
        <f t="shared" si="548"/>
        <v>1.83511693</v>
      </c>
      <c r="N276" s="33">
        <f t="array" ref="N276">INDEX('Model 1'!EMBLEMFac9Fac18,MATCH(I276,'Model 1'!$A$45:$A$74,1),MATCH($D$5,'Model 1'!$C$44:$G$44,0))</f>
        <v>0.573457823</v>
      </c>
      <c r="O276" s="33">
        <f t="array" ref="O276">INDEX('Model 1'!EMBLEMFac21Fac18,MATCH(I276,'Model 1'!$A$80:$A$109,1),MATCH($D$4,'Model 1'!$C$79:$F$79,0))</f>
        <v>0.8512053781</v>
      </c>
      <c r="P276" s="33">
        <f t="shared" ref="P276:R276" si="549">P275</f>
        <v>0.9696737797</v>
      </c>
      <c r="Q276" s="33">
        <f t="shared" si="549"/>
        <v>0.9803476433</v>
      </c>
      <c r="R276" s="33">
        <f t="shared" si="549"/>
        <v>1.004679405</v>
      </c>
      <c r="S276" s="33">
        <f t="array" ref="S276">IFERROR(INDEX('Model 1'!EMBLEMFac21Fac26,MATCH(H276,'Model 1'!$H$203:$H$324,0),MATCH($D$4,'Model 1'!$C$202:$F$202,0)),S275)</f>
        <v>1.234845549</v>
      </c>
      <c r="T276" s="33">
        <f t="shared" si="3"/>
        <v>0.5285939698</v>
      </c>
      <c r="U276" s="5"/>
      <c r="V276" s="18">
        <f t="shared" si="31"/>
        <v>23</v>
      </c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18">
        <f t="shared" si="28"/>
        <v>102</v>
      </c>
      <c r="H277" s="5" t="s">
        <v>549</v>
      </c>
      <c r="I277" s="32">
        <f>IF('Model 1'!$B$330="C",$B$5*(1+'Model 1'!$B$329)^(V277-1),IF('Model 1'!$B$330="S",$B$5*(1+'Model 1'!$B$329*(V277-1)),$B$5))</f>
        <v>574.8310227</v>
      </c>
      <c r="J277" s="33">
        <f t="shared" ref="J277:M277" si="550">J276</f>
        <v>0.5234722574</v>
      </c>
      <c r="K277" s="33">
        <f t="shared" si="550"/>
        <v>0.9691677626</v>
      </c>
      <c r="L277" s="33">
        <f t="shared" si="550"/>
        <v>0.9862433547</v>
      </c>
      <c r="M277" s="33">
        <f t="shared" si="550"/>
        <v>1.83511693</v>
      </c>
      <c r="N277" s="33">
        <f t="array" ref="N277">INDEX('Model 1'!EMBLEMFac9Fac18,MATCH(I277,'Model 1'!$A$45:$A$74,1),MATCH($D$5,'Model 1'!$C$44:$G$44,0))</f>
        <v>0.573457823</v>
      </c>
      <c r="O277" s="33">
        <f t="array" ref="O277">INDEX('Model 1'!EMBLEMFac21Fac18,MATCH(I277,'Model 1'!$A$80:$A$109,1),MATCH($D$4,'Model 1'!$C$79:$F$79,0))</f>
        <v>0.8512053781</v>
      </c>
      <c r="P277" s="33">
        <f t="shared" ref="P277:R277" si="551">P276</f>
        <v>0.9696737797</v>
      </c>
      <c r="Q277" s="33">
        <f t="shared" si="551"/>
        <v>0.9803476433</v>
      </c>
      <c r="R277" s="33">
        <f t="shared" si="551"/>
        <v>1.004679405</v>
      </c>
      <c r="S277" s="33">
        <f t="array" ref="S277">IFERROR(INDEX('Model 1'!EMBLEMFac21Fac26,MATCH(H277,'Model 1'!$H$203:$H$324,0),MATCH($D$4,'Model 1'!$C$202:$F$202,0)),S276)</f>
        <v>1.234845549</v>
      </c>
      <c r="T277" s="33">
        <f t="shared" si="3"/>
        <v>0.5285939698</v>
      </c>
      <c r="U277" s="5"/>
      <c r="V277" s="18">
        <f t="shared" si="31"/>
        <v>23</v>
      </c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18">
        <f t="shared" si="28"/>
        <v>102</v>
      </c>
      <c r="H278" s="5" t="s">
        <v>550</v>
      </c>
      <c r="I278" s="32">
        <f>IF('Model 1'!$B$330="C",$B$5*(1+'Model 1'!$B$329)^(V278-1),IF('Model 1'!$B$330="S",$B$5*(1+'Model 1'!$B$329*(V278-1)),$B$5))</f>
        <v>574.8310227</v>
      </c>
      <c r="J278" s="33">
        <f t="shared" ref="J278:M278" si="552">J277</f>
        <v>0.5234722574</v>
      </c>
      <c r="K278" s="33">
        <f t="shared" si="552"/>
        <v>0.9691677626</v>
      </c>
      <c r="L278" s="33">
        <f t="shared" si="552"/>
        <v>0.9862433547</v>
      </c>
      <c r="M278" s="33">
        <f t="shared" si="552"/>
        <v>1.83511693</v>
      </c>
      <c r="N278" s="33">
        <f t="array" ref="N278">INDEX('Model 1'!EMBLEMFac9Fac18,MATCH(I278,'Model 1'!$A$45:$A$74,1),MATCH($D$5,'Model 1'!$C$44:$G$44,0))</f>
        <v>0.573457823</v>
      </c>
      <c r="O278" s="33">
        <f t="array" ref="O278">INDEX('Model 1'!EMBLEMFac21Fac18,MATCH(I278,'Model 1'!$A$80:$A$109,1),MATCH($D$4,'Model 1'!$C$79:$F$79,0))</f>
        <v>0.8512053781</v>
      </c>
      <c r="P278" s="33">
        <f t="shared" ref="P278:R278" si="553">P277</f>
        <v>0.9696737797</v>
      </c>
      <c r="Q278" s="33">
        <f t="shared" si="553"/>
        <v>0.9803476433</v>
      </c>
      <c r="R278" s="33">
        <f t="shared" si="553"/>
        <v>1.004679405</v>
      </c>
      <c r="S278" s="33">
        <f t="array" ref="S278">IFERROR(INDEX('Model 1'!EMBLEMFac21Fac26,MATCH(H278,'Model 1'!$H$203:$H$324,0),MATCH($D$4,'Model 1'!$C$202:$F$202,0)),S277)</f>
        <v>1.234845549</v>
      </c>
      <c r="T278" s="33">
        <f t="shared" si="3"/>
        <v>0.5285939698</v>
      </c>
      <c r="U278" s="5"/>
      <c r="V278" s="18">
        <f t="shared" si="31"/>
        <v>23</v>
      </c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18">
        <f t="shared" si="28"/>
        <v>102</v>
      </c>
      <c r="H279" s="5" t="s">
        <v>551</v>
      </c>
      <c r="I279" s="32">
        <f>IF('Model 1'!$B$330="C",$B$5*(1+'Model 1'!$B$329)^(V279-1),IF('Model 1'!$B$330="S",$B$5*(1+'Model 1'!$B$329*(V279-1)),$B$5))</f>
        <v>574.8310227</v>
      </c>
      <c r="J279" s="33">
        <f t="shared" ref="J279:M279" si="554">J278</f>
        <v>0.5234722574</v>
      </c>
      <c r="K279" s="33">
        <f t="shared" si="554"/>
        <v>0.9691677626</v>
      </c>
      <c r="L279" s="33">
        <f t="shared" si="554"/>
        <v>0.9862433547</v>
      </c>
      <c r="M279" s="33">
        <f t="shared" si="554"/>
        <v>1.83511693</v>
      </c>
      <c r="N279" s="33">
        <f t="array" ref="N279">INDEX('Model 1'!EMBLEMFac9Fac18,MATCH(I279,'Model 1'!$A$45:$A$74,1),MATCH($D$5,'Model 1'!$C$44:$G$44,0))</f>
        <v>0.573457823</v>
      </c>
      <c r="O279" s="33">
        <f t="array" ref="O279">INDEX('Model 1'!EMBLEMFac21Fac18,MATCH(I279,'Model 1'!$A$80:$A$109,1),MATCH($D$4,'Model 1'!$C$79:$F$79,0))</f>
        <v>0.8512053781</v>
      </c>
      <c r="P279" s="33">
        <f t="shared" ref="P279:R279" si="555">P278</f>
        <v>0.9696737797</v>
      </c>
      <c r="Q279" s="33">
        <f t="shared" si="555"/>
        <v>0.9803476433</v>
      </c>
      <c r="R279" s="33">
        <f t="shared" si="555"/>
        <v>1.004679405</v>
      </c>
      <c r="S279" s="33">
        <f t="array" ref="S279">IFERROR(INDEX('Model 1'!EMBLEMFac21Fac26,MATCH(H279,'Model 1'!$H$203:$H$324,0),MATCH($D$4,'Model 1'!$C$202:$F$202,0)),S278)</f>
        <v>1.234845549</v>
      </c>
      <c r="T279" s="33">
        <f t="shared" si="3"/>
        <v>0.5285939698</v>
      </c>
      <c r="U279" s="5"/>
      <c r="V279" s="18">
        <f t="shared" si="31"/>
        <v>23</v>
      </c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18">
        <f t="shared" si="28"/>
        <v>103</v>
      </c>
      <c r="H280" s="5" t="s">
        <v>552</v>
      </c>
      <c r="I280" s="32">
        <f>IF('Model 1'!$B$330="C",$B$5*(1+'Model 1'!$B$329)^(V280-1),IF('Model 1'!$B$330="S",$B$5*(1+'Model 1'!$B$329*(V280-1)),$B$5))</f>
        <v>592.0759533</v>
      </c>
      <c r="J280" s="33">
        <f t="shared" ref="J280:M280" si="556">J279</f>
        <v>0.5234722574</v>
      </c>
      <c r="K280" s="33">
        <f t="shared" si="556"/>
        <v>0.9691677626</v>
      </c>
      <c r="L280" s="33">
        <f t="shared" si="556"/>
        <v>0.9862433547</v>
      </c>
      <c r="M280" s="33">
        <f t="shared" si="556"/>
        <v>1.83511693</v>
      </c>
      <c r="N280" s="33">
        <f t="array" ref="N280">INDEX('Model 1'!EMBLEMFac9Fac18,MATCH(I280,'Model 1'!$A$45:$A$74,1),MATCH($D$5,'Model 1'!$C$44:$G$44,0))</f>
        <v>0.573457823</v>
      </c>
      <c r="O280" s="33">
        <f t="array" ref="O280">INDEX('Model 1'!EMBLEMFac21Fac18,MATCH(I280,'Model 1'!$A$80:$A$109,1),MATCH($D$4,'Model 1'!$C$79:$F$79,0))</f>
        <v>0.8512053781</v>
      </c>
      <c r="P280" s="33">
        <f t="shared" ref="P280:R280" si="557">P279</f>
        <v>0.9696737797</v>
      </c>
      <c r="Q280" s="33">
        <f t="shared" si="557"/>
        <v>0.9803476433</v>
      </c>
      <c r="R280" s="33">
        <f t="shared" si="557"/>
        <v>1.004679405</v>
      </c>
      <c r="S280" s="33">
        <f t="array" ref="S280">IFERROR(INDEX('Model 1'!EMBLEMFac21Fac26,MATCH(H280,'Model 1'!$H$203:$H$324,0),MATCH($D$4,'Model 1'!$C$202:$F$202,0)),S279)</f>
        <v>1.234845549</v>
      </c>
      <c r="T280" s="33">
        <f t="shared" si="3"/>
        <v>0.5285939698</v>
      </c>
      <c r="U280" s="5"/>
      <c r="V280" s="18">
        <f t="shared" si="31"/>
        <v>24</v>
      </c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18">
        <f t="shared" si="28"/>
        <v>103</v>
      </c>
      <c r="H281" s="5" t="s">
        <v>553</v>
      </c>
      <c r="I281" s="32">
        <f>IF('Model 1'!$B$330="C",$B$5*(1+'Model 1'!$B$329)^(V281-1),IF('Model 1'!$B$330="S",$B$5*(1+'Model 1'!$B$329*(V281-1)),$B$5))</f>
        <v>592.0759533</v>
      </c>
      <c r="J281" s="33">
        <f t="shared" ref="J281:M281" si="558">J280</f>
        <v>0.5234722574</v>
      </c>
      <c r="K281" s="33">
        <f t="shared" si="558"/>
        <v>0.9691677626</v>
      </c>
      <c r="L281" s="33">
        <f t="shared" si="558"/>
        <v>0.9862433547</v>
      </c>
      <c r="M281" s="33">
        <f t="shared" si="558"/>
        <v>1.83511693</v>
      </c>
      <c r="N281" s="33">
        <f t="array" ref="N281">INDEX('Model 1'!EMBLEMFac9Fac18,MATCH(I281,'Model 1'!$A$45:$A$74,1),MATCH($D$5,'Model 1'!$C$44:$G$44,0))</f>
        <v>0.573457823</v>
      </c>
      <c r="O281" s="33">
        <f t="array" ref="O281">INDEX('Model 1'!EMBLEMFac21Fac18,MATCH(I281,'Model 1'!$A$80:$A$109,1),MATCH($D$4,'Model 1'!$C$79:$F$79,0))</f>
        <v>0.8512053781</v>
      </c>
      <c r="P281" s="33">
        <f t="shared" ref="P281:R281" si="559">P280</f>
        <v>0.9696737797</v>
      </c>
      <c r="Q281" s="33">
        <f t="shared" si="559"/>
        <v>0.9803476433</v>
      </c>
      <c r="R281" s="33">
        <f t="shared" si="559"/>
        <v>1.004679405</v>
      </c>
      <c r="S281" s="33">
        <f t="array" ref="S281">IFERROR(INDEX('Model 1'!EMBLEMFac21Fac26,MATCH(H281,'Model 1'!$H$203:$H$324,0),MATCH($D$4,'Model 1'!$C$202:$F$202,0)),S280)</f>
        <v>1.234845549</v>
      </c>
      <c r="T281" s="33">
        <f t="shared" si="3"/>
        <v>0.5285939698</v>
      </c>
      <c r="U281" s="5"/>
      <c r="V281" s="18">
        <f t="shared" si="31"/>
        <v>24</v>
      </c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18">
        <f t="shared" si="28"/>
        <v>103</v>
      </c>
      <c r="H282" s="5" t="s">
        <v>554</v>
      </c>
      <c r="I282" s="32">
        <f>IF('Model 1'!$B$330="C",$B$5*(1+'Model 1'!$B$329)^(V282-1),IF('Model 1'!$B$330="S",$B$5*(1+'Model 1'!$B$329*(V282-1)),$B$5))</f>
        <v>592.0759533</v>
      </c>
      <c r="J282" s="33">
        <f t="shared" ref="J282:M282" si="560">J281</f>
        <v>0.5234722574</v>
      </c>
      <c r="K282" s="33">
        <f t="shared" si="560"/>
        <v>0.9691677626</v>
      </c>
      <c r="L282" s="33">
        <f t="shared" si="560"/>
        <v>0.9862433547</v>
      </c>
      <c r="M282" s="33">
        <f t="shared" si="560"/>
        <v>1.83511693</v>
      </c>
      <c r="N282" s="33">
        <f t="array" ref="N282">INDEX('Model 1'!EMBLEMFac9Fac18,MATCH(I282,'Model 1'!$A$45:$A$74,1),MATCH($D$5,'Model 1'!$C$44:$G$44,0))</f>
        <v>0.573457823</v>
      </c>
      <c r="O282" s="33">
        <f t="array" ref="O282">INDEX('Model 1'!EMBLEMFac21Fac18,MATCH(I282,'Model 1'!$A$80:$A$109,1),MATCH($D$4,'Model 1'!$C$79:$F$79,0))</f>
        <v>0.8512053781</v>
      </c>
      <c r="P282" s="33">
        <f t="shared" ref="P282:R282" si="561">P281</f>
        <v>0.9696737797</v>
      </c>
      <c r="Q282" s="33">
        <f t="shared" si="561"/>
        <v>0.9803476433</v>
      </c>
      <c r="R282" s="33">
        <f t="shared" si="561"/>
        <v>1.004679405</v>
      </c>
      <c r="S282" s="33">
        <f t="array" ref="S282">IFERROR(INDEX('Model 1'!EMBLEMFac21Fac26,MATCH(H282,'Model 1'!$H$203:$H$324,0),MATCH($D$4,'Model 1'!$C$202:$F$202,0)),S281)</f>
        <v>1.234845549</v>
      </c>
      <c r="T282" s="33">
        <f t="shared" si="3"/>
        <v>0.5285939698</v>
      </c>
      <c r="U282" s="5"/>
      <c r="V282" s="18">
        <f t="shared" si="31"/>
        <v>24</v>
      </c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18">
        <f t="shared" si="28"/>
        <v>103</v>
      </c>
      <c r="H283" s="5" t="s">
        <v>555</v>
      </c>
      <c r="I283" s="32">
        <f>IF('Model 1'!$B$330="C",$B$5*(1+'Model 1'!$B$329)^(V283-1),IF('Model 1'!$B$330="S",$B$5*(1+'Model 1'!$B$329*(V283-1)),$B$5))</f>
        <v>592.0759533</v>
      </c>
      <c r="J283" s="33">
        <f t="shared" ref="J283:M283" si="562">J282</f>
        <v>0.5234722574</v>
      </c>
      <c r="K283" s="33">
        <f t="shared" si="562"/>
        <v>0.9691677626</v>
      </c>
      <c r="L283" s="33">
        <f t="shared" si="562"/>
        <v>0.9862433547</v>
      </c>
      <c r="M283" s="33">
        <f t="shared" si="562"/>
        <v>1.83511693</v>
      </c>
      <c r="N283" s="33">
        <f t="array" ref="N283">INDEX('Model 1'!EMBLEMFac9Fac18,MATCH(I283,'Model 1'!$A$45:$A$74,1),MATCH($D$5,'Model 1'!$C$44:$G$44,0))</f>
        <v>0.573457823</v>
      </c>
      <c r="O283" s="33">
        <f t="array" ref="O283">INDEX('Model 1'!EMBLEMFac21Fac18,MATCH(I283,'Model 1'!$A$80:$A$109,1),MATCH($D$4,'Model 1'!$C$79:$F$79,0))</f>
        <v>0.8512053781</v>
      </c>
      <c r="P283" s="33">
        <f t="shared" ref="P283:R283" si="563">P282</f>
        <v>0.9696737797</v>
      </c>
      <c r="Q283" s="33">
        <f t="shared" si="563"/>
        <v>0.9803476433</v>
      </c>
      <c r="R283" s="33">
        <f t="shared" si="563"/>
        <v>1.004679405</v>
      </c>
      <c r="S283" s="33">
        <f t="array" ref="S283">IFERROR(INDEX('Model 1'!EMBLEMFac21Fac26,MATCH(H283,'Model 1'!$H$203:$H$324,0),MATCH($D$4,'Model 1'!$C$202:$F$202,0)),S282)</f>
        <v>1.234845549</v>
      </c>
      <c r="T283" s="33">
        <f t="shared" si="3"/>
        <v>0.5285939698</v>
      </c>
      <c r="U283" s="5"/>
      <c r="V283" s="18">
        <f t="shared" si="31"/>
        <v>24</v>
      </c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18">
        <f t="shared" si="28"/>
        <v>103</v>
      </c>
      <c r="H284" s="5" t="s">
        <v>556</v>
      </c>
      <c r="I284" s="32">
        <f>IF('Model 1'!$B$330="C",$B$5*(1+'Model 1'!$B$329)^(V284-1),IF('Model 1'!$B$330="S",$B$5*(1+'Model 1'!$B$329*(V284-1)),$B$5))</f>
        <v>592.0759533</v>
      </c>
      <c r="J284" s="33">
        <f t="shared" ref="J284:M284" si="564">J283</f>
        <v>0.5234722574</v>
      </c>
      <c r="K284" s="33">
        <f t="shared" si="564"/>
        <v>0.9691677626</v>
      </c>
      <c r="L284" s="33">
        <f t="shared" si="564"/>
        <v>0.9862433547</v>
      </c>
      <c r="M284" s="33">
        <f t="shared" si="564"/>
        <v>1.83511693</v>
      </c>
      <c r="N284" s="33">
        <f t="array" ref="N284">INDEX('Model 1'!EMBLEMFac9Fac18,MATCH(I284,'Model 1'!$A$45:$A$74,1),MATCH($D$5,'Model 1'!$C$44:$G$44,0))</f>
        <v>0.573457823</v>
      </c>
      <c r="O284" s="33">
        <f t="array" ref="O284">INDEX('Model 1'!EMBLEMFac21Fac18,MATCH(I284,'Model 1'!$A$80:$A$109,1),MATCH($D$4,'Model 1'!$C$79:$F$79,0))</f>
        <v>0.8512053781</v>
      </c>
      <c r="P284" s="33">
        <f t="shared" ref="P284:R284" si="565">P283</f>
        <v>0.9696737797</v>
      </c>
      <c r="Q284" s="33">
        <f t="shared" si="565"/>
        <v>0.9803476433</v>
      </c>
      <c r="R284" s="33">
        <f t="shared" si="565"/>
        <v>1.004679405</v>
      </c>
      <c r="S284" s="33">
        <f t="array" ref="S284">IFERROR(INDEX('Model 1'!EMBLEMFac21Fac26,MATCH(H284,'Model 1'!$H$203:$H$324,0),MATCH($D$4,'Model 1'!$C$202:$F$202,0)),S283)</f>
        <v>1.234845549</v>
      </c>
      <c r="T284" s="33">
        <f t="shared" si="3"/>
        <v>0.5285939698</v>
      </c>
      <c r="U284" s="5"/>
      <c r="V284" s="18">
        <f t="shared" si="31"/>
        <v>24</v>
      </c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18">
        <f t="shared" si="28"/>
        <v>103</v>
      </c>
      <c r="H285" s="5" t="s">
        <v>557</v>
      </c>
      <c r="I285" s="32">
        <f>IF('Model 1'!$B$330="C",$B$5*(1+'Model 1'!$B$329)^(V285-1),IF('Model 1'!$B$330="S",$B$5*(1+'Model 1'!$B$329*(V285-1)),$B$5))</f>
        <v>592.0759533</v>
      </c>
      <c r="J285" s="33">
        <f t="shared" ref="J285:M285" si="566">J284</f>
        <v>0.5234722574</v>
      </c>
      <c r="K285" s="33">
        <f t="shared" si="566"/>
        <v>0.9691677626</v>
      </c>
      <c r="L285" s="33">
        <f t="shared" si="566"/>
        <v>0.9862433547</v>
      </c>
      <c r="M285" s="33">
        <f t="shared" si="566"/>
        <v>1.83511693</v>
      </c>
      <c r="N285" s="33">
        <f t="array" ref="N285">INDEX('Model 1'!EMBLEMFac9Fac18,MATCH(I285,'Model 1'!$A$45:$A$74,1),MATCH($D$5,'Model 1'!$C$44:$G$44,0))</f>
        <v>0.573457823</v>
      </c>
      <c r="O285" s="33">
        <f t="array" ref="O285">INDEX('Model 1'!EMBLEMFac21Fac18,MATCH(I285,'Model 1'!$A$80:$A$109,1),MATCH($D$4,'Model 1'!$C$79:$F$79,0))</f>
        <v>0.8512053781</v>
      </c>
      <c r="P285" s="33">
        <f t="shared" ref="P285:R285" si="567">P284</f>
        <v>0.9696737797</v>
      </c>
      <c r="Q285" s="33">
        <f t="shared" si="567"/>
        <v>0.9803476433</v>
      </c>
      <c r="R285" s="33">
        <f t="shared" si="567"/>
        <v>1.004679405</v>
      </c>
      <c r="S285" s="33">
        <f t="array" ref="S285">IFERROR(INDEX('Model 1'!EMBLEMFac21Fac26,MATCH(H285,'Model 1'!$H$203:$H$324,0),MATCH($D$4,'Model 1'!$C$202:$F$202,0)),S284)</f>
        <v>1.234845549</v>
      </c>
      <c r="T285" s="33">
        <f t="shared" si="3"/>
        <v>0.5285939698</v>
      </c>
      <c r="U285" s="5"/>
      <c r="V285" s="18">
        <f t="shared" si="31"/>
        <v>24</v>
      </c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18">
        <f t="shared" si="28"/>
        <v>103</v>
      </c>
      <c r="H286" s="5" t="s">
        <v>558</v>
      </c>
      <c r="I286" s="32">
        <f>IF('Model 1'!$B$330="C",$B$5*(1+'Model 1'!$B$329)^(V286-1),IF('Model 1'!$B$330="S",$B$5*(1+'Model 1'!$B$329*(V286-1)),$B$5))</f>
        <v>592.0759533</v>
      </c>
      <c r="J286" s="33">
        <f t="shared" ref="J286:M286" si="568">J285</f>
        <v>0.5234722574</v>
      </c>
      <c r="K286" s="33">
        <f t="shared" si="568"/>
        <v>0.9691677626</v>
      </c>
      <c r="L286" s="33">
        <f t="shared" si="568"/>
        <v>0.9862433547</v>
      </c>
      <c r="M286" s="33">
        <f t="shared" si="568"/>
        <v>1.83511693</v>
      </c>
      <c r="N286" s="33">
        <f t="array" ref="N286">INDEX('Model 1'!EMBLEMFac9Fac18,MATCH(I286,'Model 1'!$A$45:$A$74,1),MATCH($D$5,'Model 1'!$C$44:$G$44,0))</f>
        <v>0.573457823</v>
      </c>
      <c r="O286" s="33">
        <f t="array" ref="O286">INDEX('Model 1'!EMBLEMFac21Fac18,MATCH(I286,'Model 1'!$A$80:$A$109,1),MATCH($D$4,'Model 1'!$C$79:$F$79,0))</f>
        <v>0.8512053781</v>
      </c>
      <c r="P286" s="33">
        <f t="shared" ref="P286:R286" si="569">P285</f>
        <v>0.9696737797</v>
      </c>
      <c r="Q286" s="33">
        <f t="shared" si="569"/>
        <v>0.9803476433</v>
      </c>
      <c r="R286" s="33">
        <f t="shared" si="569"/>
        <v>1.004679405</v>
      </c>
      <c r="S286" s="33">
        <f t="array" ref="S286">IFERROR(INDEX('Model 1'!EMBLEMFac21Fac26,MATCH(H286,'Model 1'!$H$203:$H$324,0),MATCH($D$4,'Model 1'!$C$202:$F$202,0)),S285)</f>
        <v>1.234845549</v>
      </c>
      <c r="T286" s="33">
        <f t="shared" si="3"/>
        <v>0.5285939698</v>
      </c>
      <c r="U286" s="5"/>
      <c r="V286" s="18">
        <f t="shared" si="31"/>
        <v>24</v>
      </c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18">
        <f t="shared" si="28"/>
        <v>103</v>
      </c>
      <c r="H287" s="5" t="s">
        <v>559</v>
      </c>
      <c r="I287" s="32">
        <f>IF('Model 1'!$B$330="C",$B$5*(1+'Model 1'!$B$329)^(V287-1),IF('Model 1'!$B$330="S",$B$5*(1+'Model 1'!$B$329*(V287-1)),$B$5))</f>
        <v>592.0759533</v>
      </c>
      <c r="J287" s="33">
        <f t="shared" ref="J287:M287" si="570">J286</f>
        <v>0.5234722574</v>
      </c>
      <c r="K287" s="33">
        <f t="shared" si="570"/>
        <v>0.9691677626</v>
      </c>
      <c r="L287" s="33">
        <f t="shared" si="570"/>
        <v>0.9862433547</v>
      </c>
      <c r="M287" s="33">
        <f t="shared" si="570"/>
        <v>1.83511693</v>
      </c>
      <c r="N287" s="33">
        <f t="array" ref="N287">INDEX('Model 1'!EMBLEMFac9Fac18,MATCH(I287,'Model 1'!$A$45:$A$74,1),MATCH($D$5,'Model 1'!$C$44:$G$44,0))</f>
        <v>0.573457823</v>
      </c>
      <c r="O287" s="33">
        <f t="array" ref="O287">INDEX('Model 1'!EMBLEMFac21Fac18,MATCH(I287,'Model 1'!$A$80:$A$109,1),MATCH($D$4,'Model 1'!$C$79:$F$79,0))</f>
        <v>0.8512053781</v>
      </c>
      <c r="P287" s="33">
        <f t="shared" ref="P287:R287" si="571">P286</f>
        <v>0.9696737797</v>
      </c>
      <c r="Q287" s="33">
        <f t="shared" si="571"/>
        <v>0.9803476433</v>
      </c>
      <c r="R287" s="33">
        <f t="shared" si="571"/>
        <v>1.004679405</v>
      </c>
      <c r="S287" s="33">
        <f t="array" ref="S287">IFERROR(INDEX('Model 1'!EMBLEMFac21Fac26,MATCH(H287,'Model 1'!$H$203:$H$324,0),MATCH($D$4,'Model 1'!$C$202:$F$202,0)),S286)</f>
        <v>1.234845549</v>
      </c>
      <c r="T287" s="33">
        <f t="shared" si="3"/>
        <v>0.5285939698</v>
      </c>
      <c r="U287" s="5"/>
      <c r="V287" s="18">
        <f t="shared" si="31"/>
        <v>24</v>
      </c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18">
        <f t="shared" si="28"/>
        <v>103</v>
      </c>
      <c r="H288" s="5" t="s">
        <v>560</v>
      </c>
      <c r="I288" s="32">
        <f>IF('Model 1'!$B$330="C",$B$5*(1+'Model 1'!$B$329)^(V288-1),IF('Model 1'!$B$330="S",$B$5*(1+'Model 1'!$B$329*(V288-1)),$B$5))</f>
        <v>592.0759533</v>
      </c>
      <c r="J288" s="33">
        <f t="shared" ref="J288:M288" si="572">J287</f>
        <v>0.5234722574</v>
      </c>
      <c r="K288" s="33">
        <f t="shared" si="572"/>
        <v>0.9691677626</v>
      </c>
      <c r="L288" s="33">
        <f t="shared" si="572"/>
        <v>0.9862433547</v>
      </c>
      <c r="M288" s="33">
        <f t="shared" si="572"/>
        <v>1.83511693</v>
      </c>
      <c r="N288" s="33">
        <f t="array" ref="N288">INDEX('Model 1'!EMBLEMFac9Fac18,MATCH(I288,'Model 1'!$A$45:$A$74,1),MATCH($D$5,'Model 1'!$C$44:$G$44,0))</f>
        <v>0.573457823</v>
      </c>
      <c r="O288" s="33">
        <f t="array" ref="O288">INDEX('Model 1'!EMBLEMFac21Fac18,MATCH(I288,'Model 1'!$A$80:$A$109,1),MATCH($D$4,'Model 1'!$C$79:$F$79,0))</f>
        <v>0.8512053781</v>
      </c>
      <c r="P288" s="33">
        <f t="shared" ref="P288:R288" si="573">P287</f>
        <v>0.9696737797</v>
      </c>
      <c r="Q288" s="33">
        <f t="shared" si="573"/>
        <v>0.9803476433</v>
      </c>
      <c r="R288" s="33">
        <f t="shared" si="573"/>
        <v>1.004679405</v>
      </c>
      <c r="S288" s="33">
        <f t="array" ref="S288">IFERROR(INDEX('Model 1'!EMBLEMFac21Fac26,MATCH(H288,'Model 1'!$H$203:$H$324,0),MATCH($D$4,'Model 1'!$C$202:$F$202,0)),S287)</f>
        <v>1.234845549</v>
      </c>
      <c r="T288" s="33">
        <f t="shared" si="3"/>
        <v>0.5285939698</v>
      </c>
      <c r="U288" s="5"/>
      <c r="V288" s="18">
        <f t="shared" si="31"/>
        <v>24</v>
      </c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18">
        <f t="shared" si="28"/>
        <v>103</v>
      </c>
      <c r="H289" s="5" t="s">
        <v>561</v>
      </c>
      <c r="I289" s="32">
        <f>IF('Model 1'!$B$330="C",$B$5*(1+'Model 1'!$B$329)^(V289-1),IF('Model 1'!$B$330="S",$B$5*(1+'Model 1'!$B$329*(V289-1)),$B$5))</f>
        <v>592.0759533</v>
      </c>
      <c r="J289" s="33">
        <f t="shared" ref="J289:M289" si="574">J288</f>
        <v>0.5234722574</v>
      </c>
      <c r="K289" s="33">
        <f t="shared" si="574"/>
        <v>0.9691677626</v>
      </c>
      <c r="L289" s="33">
        <f t="shared" si="574"/>
        <v>0.9862433547</v>
      </c>
      <c r="M289" s="33">
        <f t="shared" si="574"/>
        <v>1.83511693</v>
      </c>
      <c r="N289" s="33">
        <f t="array" ref="N289">INDEX('Model 1'!EMBLEMFac9Fac18,MATCH(I289,'Model 1'!$A$45:$A$74,1),MATCH($D$5,'Model 1'!$C$44:$G$44,0))</f>
        <v>0.573457823</v>
      </c>
      <c r="O289" s="33">
        <f t="array" ref="O289">INDEX('Model 1'!EMBLEMFac21Fac18,MATCH(I289,'Model 1'!$A$80:$A$109,1),MATCH($D$4,'Model 1'!$C$79:$F$79,0))</f>
        <v>0.8512053781</v>
      </c>
      <c r="P289" s="33">
        <f t="shared" ref="P289:R289" si="575">P288</f>
        <v>0.9696737797</v>
      </c>
      <c r="Q289" s="33">
        <f t="shared" si="575"/>
        <v>0.9803476433</v>
      </c>
      <c r="R289" s="33">
        <f t="shared" si="575"/>
        <v>1.004679405</v>
      </c>
      <c r="S289" s="33">
        <f t="array" ref="S289">IFERROR(INDEX('Model 1'!EMBLEMFac21Fac26,MATCH(H289,'Model 1'!$H$203:$H$324,0),MATCH($D$4,'Model 1'!$C$202:$F$202,0)),S288)</f>
        <v>1.234845549</v>
      </c>
      <c r="T289" s="33">
        <f t="shared" si="3"/>
        <v>0.5285939698</v>
      </c>
      <c r="U289" s="5"/>
      <c r="V289" s="18">
        <f t="shared" si="31"/>
        <v>24</v>
      </c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18">
        <f t="shared" si="28"/>
        <v>103</v>
      </c>
      <c r="H290" s="5" t="s">
        <v>562</v>
      </c>
      <c r="I290" s="32">
        <f>IF('Model 1'!$B$330="C",$B$5*(1+'Model 1'!$B$329)^(V290-1),IF('Model 1'!$B$330="S",$B$5*(1+'Model 1'!$B$329*(V290-1)),$B$5))</f>
        <v>592.0759533</v>
      </c>
      <c r="J290" s="33">
        <f t="shared" ref="J290:M290" si="576">J289</f>
        <v>0.5234722574</v>
      </c>
      <c r="K290" s="33">
        <f t="shared" si="576"/>
        <v>0.9691677626</v>
      </c>
      <c r="L290" s="33">
        <f t="shared" si="576"/>
        <v>0.9862433547</v>
      </c>
      <c r="M290" s="33">
        <f t="shared" si="576"/>
        <v>1.83511693</v>
      </c>
      <c r="N290" s="33">
        <f t="array" ref="N290">INDEX('Model 1'!EMBLEMFac9Fac18,MATCH(I290,'Model 1'!$A$45:$A$74,1),MATCH($D$5,'Model 1'!$C$44:$G$44,0))</f>
        <v>0.573457823</v>
      </c>
      <c r="O290" s="33">
        <f t="array" ref="O290">INDEX('Model 1'!EMBLEMFac21Fac18,MATCH(I290,'Model 1'!$A$80:$A$109,1),MATCH($D$4,'Model 1'!$C$79:$F$79,0))</f>
        <v>0.8512053781</v>
      </c>
      <c r="P290" s="33">
        <f t="shared" ref="P290:R290" si="577">P289</f>
        <v>0.9696737797</v>
      </c>
      <c r="Q290" s="33">
        <f t="shared" si="577"/>
        <v>0.9803476433</v>
      </c>
      <c r="R290" s="33">
        <f t="shared" si="577"/>
        <v>1.004679405</v>
      </c>
      <c r="S290" s="33">
        <f t="array" ref="S290">IFERROR(INDEX('Model 1'!EMBLEMFac21Fac26,MATCH(H290,'Model 1'!$H$203:$H$324,0),MATCH($D$4,'Model 1'!$C$202:$F$202,0)),S289)</f>
        <v>1.234845549</v>
      </c>
      <c r="T290" s="33">
        <f t="shared" si="3"/>
        <v>0.5285939698</v>
      </c>
      <c r="U290" s="5"/>
      <c r="V290" s="18">
        <f t="shared" si="31"/>
        <v>24</v>
      </c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18">
        <f t="shared" si="28"/>
        <v>103</v>
      </c>
      <c r="H291" s="5" t="s">
        <v>563</v>
      </c>
      <c r="I291" s="32">
        <f>IF('Model 1'!$B$330="C",$B$5*(1+'Model 1'!$B$329)^(V291-1),IF('Model 1'!$B$330="S",$B$5*(1+'Model 1'!$B$329*(V291-1)),$B$5))</f>
        <v>592.0759533</v>
      </c>
      <c r="J291" s="33">
        <f t="shared" ref="J291:M291" si="578">J290</f>
        <v>0.5234722574</v>
      </c>
      <c r="K291" s="33">
        <f t="shared" si="578"/>
        <v>0.9691677626</v>
      </c>
      <c r="L291" s="33">
        <f t="shared" si="578"/>
        <v>0.9862433547</v>
      </c>
      <c r="M291" s="33">
        <f t="shared" si="578"/>
        <v>1.83511693</v>
      </c>
      <c r="N291" s="33">
        <f t="array" ref="N291">INDEX('Model 1'!EMBLEMFac9Fac18,MATCH(I291,'Model 1'!$A$45:$A$74,1),MATCH($D$5,'Model 1'!$C$44:$G$44,0))</f>
        <v>0.573457823</v>
      </c>
      <c r="O291" s="33">
        <f t="array" ref="O291">INDEX('Model 1'!EMBLEMFac21Fac18,MATCH(I291,'Model 1'!$A$80:$A$109,1),MATCH($D$4,'Model 1'!$C$79:$F$79,0))</f>
        <v>0.8512053781</v>
      </c>
      <c r="P291" s="33">
        <f t="shared" ref="P291:R291" si="579">P290</f>
        <v>0.9696737797</v>
      </c>
      <c r="Q291" s="33">
        <f t="shared" si="579"/>
        <v>0.9803476433</v>
      </c>
      <c r="R291" s="33">
        <f t="shared" si="579"/>
        <v>1.004679405</v>
      </c>
      <c r="S291" s="33">
        <f t="array" ref="S291">IFERROR(INDEX('Model 1'!EMBLEMFac21Fac26,MATCH(H291,'Model 1'!$H$203:$H$324,0),MATCH($D$4,'Model 1'!$C$202:$F$202,0)),S290)</f>
        <v>1.234845549</v>
      </c>
      <c r="T291" s="33">
        <f t="shared" si="3"/>
        <v>0.5285939698</v>
      </c>
      <c r="U291" s="5"/>
      <c r="V291" s="18">
        <f t="shared" si="31"/>
        <v>24</v>
      </c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18">
        <f t="shared" si="28"/>
        <v>104</v>
      </c>
      <c r="H292" s="5" t="s">
        <v>564</v>
      </c>
      <c r="I292" s="32">
        <f>IF('Model 1'!$B$330="C",$B$5*(1+'Model 1'!$B$329)^(V292-1),IF('Model 1'!$B$330="S",$B$5*(1+'Model 1'!$B$329*(V292-1)),$B$5))</f>
        <v>609.8382319</v>
      </c>
      <c r="J292" s="33">
        <f t="shared" ref="J292:M292" si="580">J291</f>
        <v>0.5234722574</v>
      </c>
      <c r="K292" s="33">
        <f t="shared" si="580"/>
        <v>0.9691677626</v>
      </c>
      <c r="L292" s="33">
        <f t="shared" si="580"/>
        <v>0.9862433547</v>
      </c>
      <c r="M292" s="33">
        <f t="shared" si="580"/>
        <v>1.83511693</v>
      </c>
      <c r="N292" s="33">
        <f t="array" ref="N292">INDEX('Model 1'!EMBLEMFac9Fac18,MATCH(I292,'Model 1'!$A$45:$A$74,1),MATCH($D$5,'Model 1'!$C$44:$G$44,0))</f>
        <v>0.573457823</v>
      </c>
      <c r="O292" s="33">
        <f t="array" ref="O292">INDEX('Model 1'!EMBLEMFac21Fac18,MATCH(I292,'Model 1'!$A$80:$A$109,1),MATCH($D$4,'Model 1'!$C$79:$F$79,0))</f>
        <v>0.8512053781</v>
      </c>
      <c r="P292" s="33">
        <f t="shared" ref="P292:R292" si="581">P291</f>
        <v>0.9696737797</v>
      </c>
      <c r="Q292" s="33">
        <f t="shared" si="581"/>
        <v>0.9803476433</v>
      </c>
      <c r="R292" s="33">
        <f t="shared" si="581"/>
        <v>1.004679405</v>
      </c>
      <c r="S292" s="33">
        <f t="array" ref="S292">IFERROR(INDEX('Model 1'!EMBLEMFac21Fac26,MATCH(H292,'Model 1'!$H$203:$H$324,0),MATCH($D$4,'Model 1'!$C$202:$F$202,0)),S291)</f>
        <v>1.234845549</v>
      </c>
      <c r="T292" s="33">
        <f t="shared" si="3"/>
        <v>0.5285939698</v>
      </c>
      <c r="U292" s="5"/>
      <c r="V292" s="18">
        <f t="shared" si="31"/>
        <v>25</v>
      </c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18">
        <f t="shared" si="28"/>
        <v>104</v>
      </c>
      <c r="H293" s="5" t="s">
        <v>565</v>
      </c>
      <c r="I293" s="32">
        <f>IF('Model 1'!$B$330="C",$B$5*(1+'Model 1'!$B$329)^(V293-1),IF('Model 1'!$B$330="S",$B$5*(1+'Model 1'!$B$329*(V293-1)),$B$5))</f>
        <v>609.8382319</v>
      </c>
      <c r="J293" s="33">
        <f t="shared" ref="J293:M293" si="582">J292</f>
        <v>0.5234722574</v>
      </c>
      <c r="K293" s="33">
        <f t="shared" si="582"/>
        <v>0.9691677626</v>
      </c>
      <c r="L293" s="33">
        <f t="shared" si="582"/>
        <v>0.9862433547</v>
      </c>
      <c r="M293" s="33">
        <f t="shared" si="582"/>
        <v>1.83511693</v>
      </c>
      <c r="N293" s="33">
        <f t="array" ref="N293">INDEX('Model 1'!EMBLEMFac9Fac18,MATCH(I293,'Model 1'!$A$45:$A$74,1),MATCH($D$5,'Model 1'!$C$44:$G$44,0))</f>
        <v>0.573457823</v>
      </c>
      <c r="O293" s="33">
        <f t="array" ref="O293">INDEX('Model 1'!EMBLEMFac21Fac18,MATCH(I293,'Model 1'!$A$80:$A$109,1),MATCH($D$4,'Model 1'!$C$79:$F$79,0))</f>
        <v>0.8512053781</v>
      </c>
      <c r="P293" s="33">
        <f t="shared" ref="P293:R293" si="583">P292</f>
        <v>0.9696737797</v>
      </c>
      <c r="Q293" s="33">
        <f t="shared" si="583"/>
        <v>0.9803476433</v>
      </c>
      <c r="R293" s="33">
        <f t="shared" si="583"/>
        <v>1.004679405</v>
      </c>
      <c r="S293" s="33">
        <f t="array" ref="S293">IFERROR(INDEX('Model 1'!EMBLEMFac21Fac26,MATCH(H293,'Model 1'!$H$203:$H$324,0),MATCH($D$4,'Model 1'!$C$202:$F$202,0)),S292)</f>
        <v>1.234845549</v>
      </c>
      <c r="T293" s="33">
        <f t="shared" si="3"/>
        <v>0.5285939698</v>
      </c>
      <c r="U293" s="5"/>
      <c r="V293" s="18">
        <f t="shared" si="31"/>
        <v>25</v>
      </c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18">
        <f t="shared" si="28"/>
        <v>104</v>
      </c>
      <c r="H294" s="5" t="s">
        <v>566</v>
      </c>
      <c r="I294" s="32">
        <f>IF('Model 1'!$B$330="C",$B$5*(1+'Model 1'!$B$329)^(V294-1),IF('Model 1'!$B$330="S",$B$5*(1+'Model 1'!$B$329*(V294-1)),$B$5))</f>
        <v>609.8382319</v>
      </c>
      <c r="J294" s="33">
        <f t="shared" ref="J294:M294" si="584">J293</f>
        <v>0.5234722574</v>
      </c>
      <c r="K294" s="33">
        <f t="shared" si="584"/>
        <v>0.9691677626</v>
      </c>
      <c r="L294" s="33">
        <f t="shared" si="584"/>
        <v>0.9862433547</v>
      </c>
      <c r="M294" s="33">
        <f t="shared" si="584"/>
        <v>1.83511693</v>
      </c>
      <c r="N294" s="33">
        <f t="array" ref="N294">INDEX('Model 1'!EMBLEMFac9Fac18,MATCH(I294,'Model 1'!$A$45:$A$74,1),MATCH($D$5,'Model 1'!$C$44:$G$44,0))</f>
        <v>0.573457823</v>
      </c>
      <c r="O294" s="33">
        <f t="array" ref="O294">INDEX('Model 1'!EMBLEMFac21Fac18,MATCH(I294,'Model 1'!$A$80:$A$109,1),MATCH($D$4,'Model 1'!$C$79:$F$79,0))</f>
        <v>0.8512053781</v>
      </c>
      <c r="P294" s="33">
        <f t="shared" ref="P294:R294" si="585">P293</f>
        <v>0.9696737797</v>
      </c>
      <c r="Q294" s="33">
        <f t="shared" si="585"/>
        <v>0.9803476433</v>
      </c>
      <c r="R294" s="33">
        <f t="shared" si="585"/>
        <v>1.004679405</v>
      </c>
      <c r="S294" s="33">
        <f t="array" ref="S294">IFERROR(INDEX('Model 1'!EMBLEMFac21Fac26,MATCH(H294,'Model 1'!$H$203:$H$324,0),MATCH($D$4,'Model 1'!$C$202:$F$202,0)),S293)</f>
        <v>1.234845549</v>
      </c>
      <c r="T294" s="33">
        <f t="shared" si="3"/>
        <v>0.5285939698</v>
      </c>
      <c r="U294" s="5"/>
      <c r="V294" s="18">
        <f t="shared" si="31"/>
        <v>25</v>
      </c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18">
        <f t="shared" si="28"/>
        <v>104</v>
      </c>
      <c r="H295" s="5" t="s">
        <v>567</v>
      </c>
      <c r="I295" s="32">
        <f>IF('Model 1'!$B$330="C",$B$5*(1+'Model 1'!$B$329)^(V295-1),IF('Model 1'!$B$330="S",$B$5*(1+'Model 1'!$B$329*(V295-1)),$B$5))</f>
        <v>609.8382319</v>
      </c>
      <c r="J295" s="33">
        <f t="shared" ref="J295:M295" si="586">J294</f>
        <v>0.5234722574</v>
      </c>
      <c r="K295" s="33">
        <f t="shared" si="586"/>
        <v>0.9691677626</v>
      </c>
      <c r="L295" s="33">
        <f t="shared" si="586"/>
        <v>0.9862433547</v>
      </c>
      <c r="M295" s="33">
        <f t="shared" si="586"/>
        <v>1.83511693</v>
      </c>
      <c r="N295" s="33">
        <f t="array" ref="N295">INDEX('Model 1'!EMBLEMFac9Fac18,MATCH(I295,'Model 1'!$A$45:$A$74,1),MATCH($D$5,'Model 1'!$C$44:$G$44,0))</f>
        <v>0.573457823</v>
      </c>
      <c r="O295" s="33">
        <f t="array" ref="O295">INDEX('Model 1'!EMBLEMFac21Fac18,MATCH(I295,'Model 1'!$A$80:$A$109,1),MATCH($D$4,'Model 1'!$C$79:$F$79,0))</f>
        <v>0.8512053781</v>
      </c>
      <c r="P295" s="33">
        <f t="shared" ref="P295:R295" si="587">P294</f>
        <v>0.9696737797</v>
      </c>
      <c r="Q295" s="33">
        <f t="shared" si="587"/>
        <v>0.9803476433</v>
      </c>
      <c r="R295" s="33">
        <f t="shared" si="587"/>
        <v>1.004679405</v>
      </c>
      <c r="S295" s="33">
        <f t="array" ref="S295">IFERROR(INDEX('Model 1'!EMBLEMFac21Fac26,MATCH(H295,'Model 1'!$H$203:$H$324,0),MATCH($D$4,'Model 1'!$C$202:$F$202,0)),S294)</f>
        <v>1.234845549</v>
      </c>
      <c r="T295" s="33">
        <f t="shared" si="3"/>
        <v>0.5285939698</v>
      </c>
      <c r="U295" s="5"/>
      <c r="V295" s="18">
        <f t="shared" si="31"/>
        <v>25</v>
      </c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18">
        <f t="shared" si="28"/>
        <v>104</v>
      </c>
      <c r="H296" s="5" t="s">
        <v>568</v>
      </c>
      <c r="I296" s="32">
        <f>IF('Model 1'!$B$330="C",$B$5*(1+'Model 1'!$B$329)^(V296-1),IF('Model 1'!$B$330="S",$B$5*(1+'Model 1'!$B$329*(V296-1)),$B$5))</f>
        <v>609.8382319</v>
      </c>
      <c r="J296" s="33">
        <f t="shared" ref="J296:M296" si="588">J295</f>
        <v>0.5234722574</v>
      </c>
      <c r="K296" s="33">
        <f t="shared" si="588"/>
        <v>0.9691677626</v>
      </c>
      <c r="L296" s="33">
        <f t="shared" si="588"/>
        <v>0.9862433547</v>
      </c>
      <c r="M296" s="33">
        <f t="shared" si="588"/>
        <v>1.83511693</v>
      </c>
      <c r="N296" s="33">
        <f t="array" ref="N296">INDEX('Model 1'!EMBLEMFac9Fac18,MATCH(I296,'Model 1'!$A$45:$A$74,1),MATCH($D$5,'Model 1'!$C$44:$G$44,0))</f>
        <v>0.573457823</v>
      </c>
      <c r="O296" s="33">
        <f t="array" ref="O296">INDEX('Model 1'!EMBLEMFac21Fac18,MATCH(I296,'Model 1'!$A$80:$A$109,1),MATCH($D$4,'Model 1'!$C$79:$F$79,0))</f>
        <v>0.8512053781</v>
      </c>
      <c r="P296" s="33">
        <f t="shared" ref="P296:R296" si="589">P295</f>
        <v>0.9696737797</v>
      </c>
      <c r="Q296" s="33">
        <f t="shared" si="589"/>
        <v>0.9803476433</v>
      </c>
      <c r="R296" s="33">
        <f t="shared" si="589"/>
        <v>1.004679405</v>
      </c>
      <c r="S296" s="33">
        <f t="array" ref="S296">IFERROR(INDEX('Model 1'!EMBLEMFac21Fac26,MATCH(H296,'Model 1'!$H$203:$H$324,0),MATCH($D$4,'Model 1'!$C$202:$F$202,0)),S295)</f>
        <v>1.234845549</v>
      </c>
      <c r="T296" s="33">
        <f t="shared" si="3"/>
        <v>0.5285939698</v>
      </c>
      <c r="U296" s="5"/>
      <c r="V296" s="18">
        <f t="shared" si="31"/>
        <v>25</v>
      </c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18">
        <f t="shared" si="28"/>
        <v>104</v>
      </c>
      <c r="H297" s="5" t="s">
        <v>569</v>
      </c>
      <c r="I297" s="32">
        <f>IF('Model 1'!$B$330="C",$B$5*(1+'Model 1'!$B$329)^(V297-1),IF('Model 1'!$B$330="S",$B$5*(1+'Model 1'!$B$329*(V297-1)),$B$5))</f>
        <v>609.8382319</v>
      </c>
      <c r="J297" s="33">
        <f t="shared" ref="J297:M297" si="590">J296</f>
        <v>0.5234722574</v>
      </c>
      <c r="K297" s="33">
        <f t="shared" si="590"/>
        <v>0.9691677626</v>
      </c>
      <c r="L297" s="33">
        <f t="shared" si="590"/>
        <v>0.9862433547</v>
      </c>
      <c r="M297" s="33">
        <f t="shared" si="590"/>
        <v>1.83511693</v>
      </c>
      <c r="N297" s="33">
        <f t="array" ref="N297">INDEX('Model 1'!EMBLEMFac9Fac18,MATCH(I297,'Model 1'!$A$45:$A$74,1),MATCH($D$5,'Model 1'!$C$44:$G$44,0))</f>
        <v>0.573457823</v>
      </c>
      <c r="O297" s="33">
        <f t="array" ref="O297">INDEX('Model 1'!EMBLEMFac21Fac18,MATCH(I297,'Model 1'!$A$80:$A$109,1),MATCH($D$4,'Model 1'!$C$79:$F$79,0))</f>
        <v>0.8512053781</v>
      </c>
      <c r="P297" s="33">
        <f t="shared" ref="P297:R297" si="591">P296</f>
        <v>0.9696737797</v>
      </c>
      <c r="Q297" s="33">
        <f t="shared" si="591"/>
        <v>0.9803476433</v>
      </c>
      <c r="R297" s="33">
        <f t="shared" si="591"/>
        <v>1.004679405</v>
      </c>
      <c r="S297" s="33">
        <f t="array" ref="S297">IFERROR(INDEX('Model 1'!EMBLEMFac21Fac26,MATCH(H297,'Model 1'!$H$203:$H$324,0),MATCH($D$4,'Model 1'!$C$202:$F$202,0)),S296)</f>
        <v>1.234845549</v>
      </c>
      <c r="T297" s="33">
        <f t="shared" si="3"/>
        <v>0.5285939698</v>
      </c>
      <c r="U297" s="5"/>
      <c r="V297" s="18">
        <f t="shared" si="31"/>
        <v>25</v>
      </c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18">
        <f t="shared" si="28"/>
        <v>104</v>
      </c>
      <c r="H298" s="5" t="s">
        <v>570</v>
      </c>
      <c r="I298" s="32">
        <f>IF('Model 1'!$B$330="C",$B$5*(1+'Model 1'!$B$329)^(V298-1),IF('Model 1'!$B$330="S",$B$5*(1+'Model 1'!$B$329*(V298-1)),$B$5))</f>
        <v>609.8382319</v>
      </c>
      <c r="J298" s="33">
        <f t="shared" ref="J298:M298" si="592">J297</f>
        <v>0.5234722574</v>
      </c>
      <c r="K298" s="33">
        <f t="shared" si="592"/>
        <v>0.9691677626</v>
      </c>
      <c r="L298" s="33">
        <f t="shared" si="592"/>
        <v>0.9862433547</v>
      </c>
      <c r="M298" s="33">
        <f t="shared" si="592"/>
        <v>1.83511693</v>
      </c>
      <c r="N298" s="33">
        <f t="array" ref="N298">INDEX('Model 1'!EMBLEMFac9Fac18,MATCH(I298,'Model 1'!$A$45:$A$74,1),MATCH($D$5,'Model 1'!$C$44:$G$44,0))</f>
        <v>0.573457823</v>
      </c>
      <c r="O298" s="33">
        <f t="array" ref="O298">INDEX('Model 1'!EMBLEMFac21Fac18,MATCH(I298,'Model 1'!$A$80:$A$109,1),MATCH($D$4,'Model 1'!$C$79:$F$79,0))</f>
        <v>0.8512053781</v>
      </c>
      <c r="P298" s="33">
        <f t="shared" ref="P298:R298" si="593">P297</f>
        <v>0.9696737797</v>
      </c>
      <c r="Q298" s="33">
        <f t="shared" si="593"/>
        <v>0.9803476433</v>
      </c>
      <c r="R298" s="33">
        <f t="shared" si="593"/>
        <v>1.004679405</v>
      </c>
      <c r="S298" s="33">
        <f t="array" ref="S298">IFERROR(INDEX('Model 1'!EMBLEMFac21Fac26,MATCH(H298,'Model 1'!$H$203:$H$324,0),MATCH($D$4,'Model 1'!$C$202:$F$202,0)),S297)</f>
        <v>1.234845549</v>
      </c>
      <c r="T298" s="33">
        <f t="shared" si="3"/>
        <v>0.5285939698</v>
      </c>
      <c r="U298" s="5"/>
      <c r="V298" s="18">
        <f t="shared" si="31"/>
        <v>25</v>
      </c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18">
        <f t="shared" si="28"/>
        <v>104</v>
      </c>
      <c r="H299" s="5" t="s">
        <v>571</v>
      </c>
      <c r="I299" s="32">
        <f>IF('Model 1'!$B$330="C",$B$5*(1+'Model 1'!$B$329)^(V299-1),IF('Model 1'!$B$330="S",$B$5*(1+'Model 1'!$B$329*(V299-1)),$B$5))</f>
        <v>609.8382319</v>
      </c>
      <c r="J299" s="33">
        <f t="shared" ref="J299:M299" si="594">J298</f>
        <v>0.5234722574</v>
      </c>
      <c r="K299" s="33">
        <f t="shared" si="594"/>
        <v>0.9691677626</v>
      </c>
      <c r="L299" s="33">
        <f t="shared" si="594"/>
        <v>0.9862433547</v>
      </c>
      <c r="M299" s="33">
        <f t="shared" si="594"/>
        <v>1.83511693</v>
      </c>
      <c r="N299" s="33">
        <f t="array" ref="N299">INDEX('Model 1'!EMBLEMFac9Fac18,MATCH(I299,'Model 1'!$A$45:$A$74,1),MATCH($D$5,'Model 1'!$C$44:$G$44,0))</f>
        <v>0.573457823</v>
      </c>
      <c r="O299" s="33">
        <f t="array" ref="O299">INDEX('Model 1'!EMBLEMFac21Fac18,MATCH(I299,'Model 1'!$A$80:$A$109,1),MATCH($D$4,'Model 1'!$C$79:$F$79,0))</f>
        <v>0.8512053781</v>
      </c>
      <c r="P299" s="33">
        <f t="shared" ref="P299:R299" si="595">P298</f>
        <v>0.9696737797</v>
      </c>
      <c r="Q299" s="33">
        <f t="shared" si="595"/>
        <v>0.9803476433</v>
      </c>
      <c r="R299" s="33">
        <f t="shared" si="595"/>
        <v>1.004679405</v>
      </c>
      <c r="S299" s="33">
        <f t="array" ref="S299">IFERROR(INDEX('Model 1'!EMBLEMFac21Fac26,MATCH(H299,'Model 1'!$H$203:$H$324,0),MATCH($D$4,'Model 1'!$C$202:$F$202,0)),S298)</f>
        <v>1.234845549</v>
      </c>
      <c r="T299" s="33">
        <f t="shared" si="3"/>
        <v>0.5285939698</v>
      </c>
      <c r="U299" s="5"/>
      <c r="V299" s="18">
        <f t="shared" si="31"/>
        <v>25</v>
      </c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18">
        <f t="shared" si="28"/>
        <v>104</v>
      </c>
      <c r="H300" s="5" t="s">
        <v>572</v>
      </c>
      <c r="I300" s="32">
        <f>IF('Model 1'!$B$330="C",$B$5*(1+'Model 1'!$B$329)^(V300-1),IF('Model 1'!$B$330="S",$B$5*(1+'Model 1'!$B$329*(V300-1)),$B$5))</f>
        <v>609.8382319</v>
      </c>
      <c r="J300" s="33">
        <f t="shared" ref="J300:M300" si="596">J299</f>
        <v>0.5234722574</v>
      </c>
      <c r="K300" s="33">
        <f t="shared" si="596"/>
        <v>0.9691677626</v>
      </c>
      <c r="L300" s="33">
        <f t="shared" si="596"/>
        <v>0.9862433547</v>
      </c>
      <c r="M300" s="33">
        <f t="shared" si="596"/>
        <v>1.83511693</v>
      </c>
      <c r="N300" s="33">
        <f t="array" ref="N300">INDEX('Model 1'!EMBLEMFac9Fac18,MATCH(I300,'Model 1'!$A$45:$A$74,1),MATCH($D$5,'Model 1'!$C$44:$G$44,0))</f>
        <v>0.573457823</v>
      </c>
      <c r="O300" s="33">
        <f t="array" ref="O300">INDEX('Model 1'!EMBLEMFac21Fac18,MATCH(I300,'Model 1'!$A$80:$A$109,1),MATCH($D$4,'Model 1'!$C$79:$F$79,0))</f>
        <v>0.8512053781</v>
      </c>
      <c r="P300" s="33">
        <f t="shared" ref="P300:R300" si="597">P299</f>
        <v>0.9696737797</v>
      </c>
      <c r="Q300" s="33">
        <f t="shared" si="597"/>
        <v>0.9803476433</v>
      </c>
      <c r="R300" s="33">
        <f t="shared" si="597"/>
        <v>1.004679405</v>
      </c>
      <c r="S300" s="33">
        <f t="array" ref="S300">IFERROR(INDEX('Model 1'!EMBLEMFac21Fac26,MATCH(H300,'Model 1'!$H$203:$H$324,0),MATCH($D$4,'Model 1'!$C$202:$F$202,0)),S299)</f>
        <v>1.234845549</v>
      </c>
      <c r="T300" s="33">
        <f t="shared" si="3"/>
        <v>0.5285939698</v>
      </c>
      <c r="U300" s="5"/>
      <c r="V300" s="18">
        <f t="shared" si="31"/>
        <v>25</v>
      </c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18">
        <f t="shared" si="28"/>
        <v>104</v>
      </c>
      <c r="H301" s="5" t="s">
        <v>573</v>
      </c>
      <c r="I301" s="32">
        <f>IF('Model 1'!$B$330="C",$B$5*(1+'Model 1'!$B$329)^(V301-1),IF('Model 1'!$B$330="S",$B$5*(1+'Model 1'!$B$329*(V301-1)),$B$5))</f>
        <v>609.8382319</v>
      </c>
      <c r="J301" s="33">
        <f t="shared" ref="J301:M301" si="598">J300</f>
        <v>0.5234722574</v>
      </c>
      <c r="K301" s="33">
        <f t="shared" si="598"/>
        <v>0.9691677626</v>
      </c>
      <c r="L301" s="33">
        <f t="shared" si="598"/>
        <v>0.9862433547</v>
      </c>
      <c r="M301" s="33">
        <f t="shared" si="598"/>
        <v>1.83511693</v>
      </c>
      <c r="N301" s="33">
        <f t="array" ref="N301">INDEX('Model 1'!EMBLEMFac9Fac18,MATCH(I301,'Model 1'!$A$45:$A$74,1),MATCH($D$5,'Model 1'!$C$44:$G$44,0))</f>
        <v>0.573457823</v>
      </c>
      <c r="O301" s="33">
        <f t="array" ref="O301">INDEX('Model 1'!EMBLEMFac21Fac18,MATCH(I301,'Model 1'!$A$80:$A$109,1),MATCH($D$4,'Model 1'!$C$79:$F$79,0))</f>
        <v>0.8512053781</v>
      </c>
      <c r="P301" s="33">
        <f t="shared" ref="P301:R301" si="599">P300</f>
        <v>0.9696737797</v>
      </c>
      <c r="Q301" s="33">
        <f t="shared" si="599"/>
        <v>0.9803476433</v>
      </c>
      <c r="R301" s="33">
        <f t="shared" si="599"/>
        <v>1.004679405</v>
      </c>
      <c r="S301" s="33">
        <f t="array" ref="S301">IFERROR(INDEX('Model 1'!EMBLEMFac21Fac26,MATCH(H301,'Model 1'!$H$203:$H$324,0),MATCH($D$4,'Model 1'!$C$202:$F$202,0)),S300)</f>
        <v>1.234845549</v>
      </c>
      <c r="T301" s="33">
        <f t="shared" si="3"/>
        <v>0.5285939698</v>
      </c>
      <c r="U301" s="5"/>
      <c r="V301" s="18">
        <f t="shared" si="31"/>
        <v>25</v>
      </c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18">
        <f t="shared" si="28"/>
        <v>104</v>
      </c>
      <c r="H302" s="5" t="s">
        <v>574</v>
      </c>
      <c r="I302" s="32">
        <f>IF('Model 1'!$B$330="C",$B$5*(1+'Model 1'!$B$329)^(V302-1),IF('Model 1'!$B$330="S",$B$5*(1+'Model 1'!$B$329*(V302-1)),$B$5))</f>
        <v>609.8382319</v>
      </c>
      <c r="J302" s="33">
        <f t="shared" ref="J302:M302" si="600">J301</f>
        <v>0.5234722574</v>
      </c>
      <c r="K302" s="33">
        <f t="shared" si="600"/>
        <v>0.9691677626</v>
      </c>
      <c r="L302" s="33">
        <f t="shared" si="600"/>
        <v>0.9862433547</v>
      </c>
      <c r="M302" s="33">
        <f t="shared" si="600"/>
        <v>1.83511693</v>
      </c>
      <c r="N302" s="33">
        <f t="array" ref="N302">INDEX('Model 1'!EMBLEMFac9Fac18,MATCH(I302,'Model 1'!$A$45:$A$74,1),MATCH($D$5,'Model 1'!$C$44:$G$44,0))</f>
        <v>0.573457823</v>
      </c>
      <c r="O302" s="33">
        <f t="array" ref="O302">INDEX('Model 1'!EMBLEMFac21Fac18,MATCH(I302,'Model 1'!$A$80:$A$109,1),MATCH($D$4,'Model 1'!$C$79:$F$79,0))</f>
        <v>0.8512053781</v>
      </c>
      <c r="P302" s="33">
        <f t="shared" ref="P302:R302" si="601">P301</f>
        <v>0.9696737797</v>
      </c>
      <c r="Q302" s="33">
        <f t="shared" si="601"/>
        <v>0.9803476433</v>
      </c>
      <c r="R302" s="33">
        <f t="shared" si="601"/>
        <v>1.004679405</v>
      </c>
      <c r="S302" s="33">
        <f t="array" ref="S302">IFERROR(INDEX('Model 1'!EMBLEMFac21Fac26,MATCH(H302,'Model 1'!$H$203:$H$324,0),MATCH($D$4,'Model 1'!$C$202:$F$202,0)),S301)</f>
        <v>1.234845549</v>
      </c>
      <c r="T302" s="33">
        <f t="shared" si="3"/>
        <v>0.5285939698</v>
      </c>
      <c r="U302" s="5"/>
      <c r="V302" s="18">
        <f t="shared" si="31"/>
        <v>25</v>
      </c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18">
        <f t="shared" si="28"/>
        <v>104</v>
      </c>
      <c r="H303" s="5" t="s">
        <v>575</v>
      </c>
      <c r="I303" s="32">
        <f>IF('Model 1'!$B$330="C",$B$5*(1+'Model 1'!$B$329)^(V303-1),IF('Model 1'!$B$330="S",$B$5*(1+'Model 1'!$B$329*(V303-1)),$B$5))</f>
        <v>609.8382319</v>
      </c>
      <c r="J303" s="33">
        <f t="shared" ref="J303:M303" si="602">J302</f>
        <v>0.5234722574</v>
      </c>
      <c r="K303" s="33">
        <f t="shared" si="602"/>
        <v>0.9691677626</v>
      </c>
      <c r="L303" s="33">
        <f t="shared" si="602"/>
        <v>0.9862433547</v>
      </c>
      <c r="M303" s="33">
        <f t="shared" si="602"/>
        <v>1.83511693</v>
      </c>
      <c r="N303" s="33">
        <f t="array" ref="N303">INDEX('Model 1'!EMBLEMFac9Fac18,MATCH(I303,'Model 1'!$A$45:$A$74,1),MATCH($D$5,'Model 1'!$C$44:$G$44,0))</f>
        <v>0.573457823</v>
      </c>
      <c r="O303" s="33">
        <f t="array" ref="O303">INDEX('Model 1'!EMBLEMFac21Fac18,MATCH(I303,'Model 1'!$A$80:$A$109,1),MATCH($D$4,'Model 1'!$C$79:$F$79,0))</f>
        <v>0.8512053781</v>
      </c>
      <c r="P303" s="33">
        <f t="shared" ref="P303:R303" si="603">P302</f>
        <v>0.9696737797</v>
      </c>
      <c r="Q303" s="33">
        <f t="shared" si="603"/>
        <v>0.9803476433</v>
      </c>
      <c r="R303" s="33">
        <f t="shared" si="603"/>
        <v>1.004679405</v>
      </c>
      <c r="S303" s="33">
        <f t="array" ref="S303">IFERROR(INDEX('Model 1'!EMBLEMFac21Fac26,MATCH(H303,'Model 1'!$H$203:$H$324,0),MATCH($D$4,'Model 1'!$C$202:$F$202,0)),S302)</f>
        <v>1.234845549</v>
      </c>
      <c r="T303" s="33">
        <f t="shared" si="3"/>
        <v>0.5285939698</v>
      </c>
      <c r="U303" s="5"/>
      <c r="V303" s="18">
        <f t="shared" si="31"/>
        <v>25</v>
      </c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18">
        <f t="shared" si="28"/>
        <v>105</v>
      </c>
      <c r="H304" s="5" t="s">
        <v>576</v>
      </c>
      <c r="I304" s="32">
        <f>IF('Model 1'!$B$330="C",$B$5*(1+'Model 1'!$B$329)^(V304-1),IF('Model 1'!$B$330="S",$B$5*(1+'Model 1'!$B$329*(V304-1)),$B$5))</f>
        <v>628.1333789</v>
      </c>
      <c r="J304" s="33">
        <f t="shared" ref="J304:M304" si="604">J303</f>
        <v>0.5234722574</v>
      </c>
      <c r="K304" s="33">
        <f t="shared" si="604"/>
        <v>0.9691677626</v>
      </c>
      <c r="L304" s="33">
        <f t="shared" si="604"/>
        <v>0.9862433547</v>
      </c>
      <c r="M304" s="33">
        <f t="shared" si="604"/>
        <v>1.83511693</v>
      </c>
      <c r="N304" s="33">
        <f t="array" ref="N304">INDEX('Model 1'!EMBLEMFac9Fac18,MATCH(I304,'Model 1'!$A$45:$A$74,1),MATCH($D$5,'Model 1'!$C$44:$G$44,0))</f>
        <v>0.573457823</v>
      </c>
      <c r="O304" s="33">
        <f t="array" ref="O304">INDEX('Model 1'!EMBLEMFac21Fac18,MATCH(I304,'Model 1'!$A$80:$A$109,1),MATCH($D$4,'Model 1'!$C$79:$F$79,0))</f>
        <v>0.8512053781</v>
      </c>
      <c r="P304" s="33">
        <f t="shared" ref="P304:R304" si="605">P303</f>
        <v>0.9696737797</v>
      </c>
      <c r="Q304" s="33">
        <f t="shared" si="605"/>
        <v>0.9803476433</v>
      </c>
      <c r="R304" s="33">
        <f t="shared" si="605"/>
        <v>1.004679405</v>
      </c>
      <c r="S304" s="33">
        <f t="array" ref="S304">IFERROR(INDEX('Model 1'!EMBLEMFac21Fac26,MATCH(H304,'Model 1'!$H$203:$H$324,0),MATCH($D$4,'Model 1'!$C$202:$F$202,0)),S303)</f>
        <v>1.234845549</v>
      </c>
      <c r="T304" s="33">
        <f t="shared" si="3"/>
        <v>0.5285939698</v>
      </c>
      <c r="U304" s="5"/>
      <c r="V304" s="18">
        <f t="shared" si="31"/>
        <v>26</v>
      </c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18">
        <f t="shared" si="28"/>
        <v>105</v>
      </c>
      <c r="H305" s="5" t="s">
        <v>577</v>
      </c>
      <c r="I305" s="32">
        <f>IF('Model 1'!$B$330="C",$B$5*(1+'Model 1'!$B$329)^(V305-1),IF('Model 1'!$B$330="S",$B$5*(1+'Model 1'!$B$329*(V305-1)),$B$5))</f>
        <v>628.1333789</v>
      </c>
      <c r="J305" s="33">
        <f t="shared" ref="J305:M305" si="606">J304</f>
        <v>0.5234722574</v>
      </c>
      <c r="K305" s="33">
        <f t="shared" si="606"/>
        <v>0.9691677626</v>
      </c>
      <c r="L305" s="33">
        <f t="shared" si="606"/>
        <v>0.9862433547</v>
      </c>
      <c r="M305" s="33">
        <f t="shared" si="606"/>
        <v>1.83511693</v>
      </c>
      <c r="N305" s="33">
        <f t="array" ref="N305">INDEX('Model 1'!EMBLEMFac9Fac18,MATCH(I305,'Model 1'!$A$45:$A$74,1),MATCH($D$5,'Model 1'!$C$44:$G$44,0))</f>
        <v>0.573457823</v>
      </c>
      <c r="O305" s="33">
        <f t="array" ref="O305">INDEX('Model 1'!EMBLEMFac21Fac18,MATCH(I305,'Model 1'!$A$80:$A$109,1),MATCH($D$4,'Model 1'!$C$79:$F$79,0))</f>
        <v>0.8512053781</v>
      </c>
      <c r="P305" s="33">
        <f t="shared" ref="P305:R305" si="607">P304</f>
        <v>0.9696737797</v>
      </c>
      <c r="Q305" s="33">
        <f t="shared" si="607"/>
        <v>0.9803476433</v>
      </c>
      <c r="R305" s="33">
        <f t="shared" si="607"/>
        <v>1.004679405</v>
      </c>
      <c r="S305" s="33">
        <f t="array" ref="S305">IFERROR(INDEX('Model 1'!EMBLEMFac21Fac26,MATCH(H305,'Model 1'!$H$203:$H$324,0),MATCH($D$4,'Model 1'!$C$202:$F$202,0)),S304)</f>
        <v>1.234845549</v>
      </c>
      <c r="T305" s="33">
        <f t="shared" si="3"/>
        <v>0.5285939698</v>
      </c>
      <c r="U305" s="5"/>
      <c r="V305" s="18">
        <f t="shared" si="31"/>
        <v>26</v>
      </c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18">
        <f t="shared" si="28"/>
        <v>105</v>
      </c>
      <c r="H306" s="5" t="s">
        <v>578</v>
      </c>
      <c r="I306" s="32">
        <f>IF('Model 1'!$B$330="C",$B$5*(1+'Model 1'!$B$329)^(V306-1),IF('Model 1'!$B$330="S",$B$5*(1+'Model 1'!$B$329*(V306-1)),$B$5))</f>
        <v>628.1333789</v>
      </c>
      <c r="J306" s="33">
        <f t="shared" ref="J306:M306" si="608">J305</f>
        <v>0.5234722574</v>
      </c>
      <c r="K306" s="33">
        <f t="shared" si="608"/>
        <v>0.9691677626</v>
      </c>
      <c r="L306" s="33">
        <f t="shared" si="608"/>
        <v>0.9862433547</v>
      </c>
      <c r="M306" s="33">
        <f t="shared" si="608"/>
        <v>1.83511693</v>
      </c>
      <c r="N306" s="33">
        <f t="array" ref="N306">INDEX('Model 1'!EMBLEMFac9Fac18,MATCH(I306,'Model 1'!$A$45:$A$74,1),MATCH($D$5,'Model 1'!$C$44:$G$44,0))</f>
        <v>0.573457823</v>
      </c>
      <c r="O306" s="33">
        <f t="array" ref="O306">INDEX('Model 1'!EMBLEMFac21Fac18,MATCH(I306,'Model 1'!$A$80:$A$109,1),MATCH($D$4,'Model 1'!$C$79:$F$79,0))</f>
        <v>0.8512053781</v>
      </c>
      <c r="P306" s="33">
        <f t="shared" ref="P306:R306" si="609">P305</f>
        <v>0.9696737797</v>
      </c>
      <c r="Q306" s="33">
        <f t="shared" si="609"/>
        <v>0.9803476433</v>
      </c>
      <c r="R306" s="33">
        <f t="shared" si="609"/>
        <v>1.004679405</v>
      </c>
      <c r="S306" s="33">
        <f t="array" ref="S306">IFERROR(INDEX('Model 1'!EMBLEMFac21Fac26,MATCH(H306,'Model 1'!$H$203:$H$324,0),MATCH($D$4,'Model 1'!$C$202:$F$202,0)),S305)</f>
        <v>1.234845549</v>
      </c>
      <c r="T306" s="33">
        <f t="shared" si="3"/>
        <v>0.5285939698</v>
      </c>
      <c r="U306" s="5"/>
      <c r="V306" s="18">
        <f t="shared" si="31"/>
        <v>26</v>
      </c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18">
        <f t="shared" si="28"/>
        <v>105</v>
      </c>
      <c r="H307" s="5" t="s">
        <v>579</v>
      </c>
      <c r="I307" s="32">
        <f>IF('Model 1'!$B$330="C",$B$5*(1+'Model 1'!$B$329)^(V307-1),IF('Model 1'!$B$330="S",$B$5*(1+'Model 1'!$B$329*(V307-1)),$B$5))</f>
        <v>628.1333789</v>
      </c>
      <c r="J307" s="33">
        <f t="shared" ref="J307:M307" si="610">J306</f>
        <v>0.5234722574</v>
      </c>
      <c r="K307" s="33">
        <f t="shared" si="610"/>
        <v>0.9691677626</v>
      </c>
      <c r="L307" s="33">
        <f t="shared" si="610"/>
        <v>0.9862433547</v>
      </c>
      <c r="M307" s="33">
        <f t="shared" si="610"/>
        <v>1.83511693</v>
      </c>
      <c r="N307" s="33">
        <f t="array" ref="N307">INDEX('Model 1'!EMBLEMFac9Fac18,MATCH(I307,'Model 1'!$A$45:$A$74,1),MATCH($D$5,'Model 1'!$C$44:$G$44,0))</f>
        <v>0.573457823</v>
      </c>
      <c r="O307" s="33">
        <f t="array" ref="O307">INDEX('Model 1'!EMBLEMFac21Fac18,MATCH(I307,'Model 1'!$A$80:$A$109,1),MATCH($D$4,'Model 1'!$C$79:$F$79,0))</f>
        <v>0.8512053781</v>
      </c>
      <c r="P307" s="33">
        <f t="shared" ref="P307:R307" si="611">P306</f>
        <v>0.9696737797</v>
      </c>
      <c r="Q307" s="33">
        <f t="shared" si="611"/>
        <v>0.9803476433</v>
      </c>
      <c r="R307" s="33">
        <f t="shared" si="611"/>
        <v>1.004679405</v>
      </c>
      <c r="S307" s="33">
        <f t="array" ref="S307">IFERROR(INDEX('Model 1'!EMBLEMFac21Fac26,MATCH(H307,'Model 1'!$H$203:$H$324,0),MATCH($D$4,'Model 1'!$C$202:$F$202,0)),S306)</f>
        <v>1.234845549</v>
      </c>
      <c r="T307" s="33">
        <f t="shared" si="3"/>
        <v>0.5285939698</v>
      </c>
      <c r="U307" s="5"/>
      <c r="V307" s="18">
        <f t="shared" si="31"/>
        <v>26</v>
      </c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18">
        <f t="shared" si="28"/>
        <v>105</v>
      </c>
      <c r="H308" s="5" t="s">
        <v>580</v>
      </c>
      <c r="I308" s="32">
        <f>IF('Model 1'!$B$330="C",$B$5*(1+'Model 1'!$B$329)^(V308-1),IF('Model 1'!$B$330="S",$B$5*(1+'Model 1'!$B$329*(V308-1)),$B$5))</f>
        <v>628.1333789</v>
      </c>
      <c r="J308" s="33">
        <f t="shared" ref="J308:M308" si="612">J307</f>
        <v>0.5234722574</v>
      </c>
      <c r="K308" s="33">
        <f t="shared" si="612"/>
        <v>0.9691677626</v>
      </c>
      <c r="L308" s="33">
        <f t="shared" si="612"/>
        <v>0.9862433547</v>
      </c>
      <c r="M308" s="33">
        <f t="shared" si="612"/>
        <v>1.83511693</v>
      </c>
      <c r="N308" s="33">
        <f t="array" ref="N308">INDEX('Model 1'!EMBLEMFac9Fac18,MATCH(I308,'Model 1'!$A$45:$A$74,1),MATCH($D$5,'Model 1'!$C$44:$G$44,0))</f>
        <v>0.573457823</v>
      </c>
      <c r="O308" s="33">
        <f t="array" ref="O308">INDEX('Model 1'!EMBLEMFac21Fac18,MATCH(I308,'Model 1'!$A$80:$A$109,1),MATCH($D$4,'Model 1'!$C$79:$F$79,0))</f>
        <v>0.8512053781</v>
      </c>
      <c r="P308" s="33">
        <f t="shared" ref="P308:R308" si="613">P307</f>
        <v>0.9696737797</v>
      </c>
      <c r="Q308" s="33">
        <f t="shared" si="613"/>
        <v>0.9803476433</v>
      </c>
      <c r="R308" s="33">
        <f t="shared" si="613"/>
        <v>1.004679405</v>
      </c>
      <c r="S308" s="33">
        <f t="array" ref="S308">IFERROR(INDEX('Model 1'!EMBLEMFac21Fac26,MATCH(H308,'Model 1'!$H$203:$H$324,0),MATCH($D$4,'Model 1'!$C$202:$F$202,0)),S307)</f>
        <v>1.234845549</v>
      </c>
      <c r="T308" s="33">
        <f t="shared" si="3"/>
        <v>0.5285939698</v>
      </c>
      <c r="U308" s="5"/>
      <c r="V308" s="18">
        <f t="shared" si="31"/>
        <v>26</v>
      </c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18">
        <f t="shared" si="28"/>
        <v>105</v>
      </c>
      <c r="H309" s="5" t="s">
        <v>581</v>
      </c>
      <c r="I309" s="32">
        <f>IF('Model 1'!$B$330="C",$B$5*(1+'Model 1'!$B$329)^(V309-1),IF('Model 1'!$B$330="S",$B$5*(1+'Model 1'!$B$329*(V309-1)),$B$5))</f>
        <v>628.1333789</v>
      </c>
      <c r="J309" s="33">
        <f t="shared" ref="J309:M309" si="614">J308</f>
        <v>0.5234722574</v>
      </c>
      <c r="K309" s="33">
        <f t="shared" si="614"/>
        <v>0.9691677626</v>
      </c>
      <c r="L309" s="33">
        <f t="shared" si="614"/>
        <v>0.9862433547</v>
      </c>
      <c r="M309" s="33">
        <f t="shared" si="614"/>
        <v>1.83511693</v>
      </c>
      <c r="N309" s="33">
        <f t="array" ref="N309">INDEX('Model 1'!EMBLEMFac9Fac18,MATCH(I309,'Model 1'!$A$45:$A$74,1),MATCH($D$5,'Model 1'!$C$44:$G$44,0))</f>
        <v>0.573457823</v>
      </c>
      <c r="O309" s="33">
        <f t="array" ref="O309">INDEX('Model 1'!EMBLEMFac21Fac18,MATCH(I309,'Model 1'!$A$80:$A$109,1),MATCH($D$4,'Model 1'!$C$79:$F$79,0))</f>
        <v>0.8512053781</v>
      </c>
      <c r="P309" s="33">
        <f t="shared" ref="P309:R309" si="615">P308</f>
        <v>0.9696737797</v>
      </c>
      <c r="Q309" s="33">
        <f t="shared" si="615"/>
        <v>0.9803476433</v>
      </c>
      <c r="R309" s="33">
        <f t="shared" si="615"/>
        <v>1.004679405</v>
      </c>
      <c r="S309" s="33">
        <f t="array" ref="S309">IFERROR(INDEX('Model 1'!EMBLEMFac21Fac26,MATCH(H309,'Model 1'!$H$203:$H$324,0),MATCH($D$4,'Model 1'!$C$202:$F$202,0)),S308)</f>
        <v>1.234845549</v>
      </c>
      <c r="T309" s="33">
        <f t="shared" si="3"/>
        <v>0.5285939698</v>
      </c>
      <c r="U309" s="5"/>
      <c r="V309" s="18">
        <f t="shared" si="31"/>
        <v>26</v>
      </c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18">
        <f t="shared" si="28"/>
        <v>105</v>
      </c>
      <c r="H310" s="5" t="s">
        <v>582</v>
      </c>
      <c r="I310" s="32">
        <f>IF('Model 1'!$B$330="C",$B$5*(1+'Model 1'!$B$329)^(V310-1),IF('Model 1'!$B$330="S",$B$5*(1+'Model 1'!$B$329*(V310-1)),$B$5))</f>
        <v>628.1333789</v>
      </c>
      <c r="J310" s="33">
        <f t="shared" ref="J310:M310" si="616">J309</f>
        <v>0.5234722574</v>
      </c>
      <c r="K310" s="33">
        <f t="shared" si="616"/>
        <v>0.9691677626</v>
      </c>
      <c r="L310" s="33">
        <f t="shared" si="616"/>
        <v>0.9862433547</v>
      </c>
      <c r="M310" s="33">
        <f t="shared" si="616"/>
        <v>1.83511693</v>
      </c>
      <c r="N310" s="33">
        <f t="array" ref="N310">INDEX('Model 1'!EMBLEMFac9Fac18,MATCH(I310,'Model 1'!$A$45:$A$74,1),MATCH($D$5,'Model 1'!$C$44:$G$44,0))</f>
        <v>0.573457823</v>
      </c>
      <c r="O310" s="33">
        <f t="array" ref="O310">INDEX('Model 1'!EMBLEMFac21Fac18,MATCH(I310,'Model 1'!$A$80:$A$109,1),MATCH($D$4,'Model 1'!$C$79:$F$79,0))</f>
        <v>0.8512053781</v>
      </c>
      <c r="P310" s="33">
        <f t="shared" ref="P310:R310" si="617">P309</f>
        <v>0.9696737797</v>
      </c>
      <c r="Q310" s="33">
        <f t="shared" si="617"/>
        <v>0.9803476433</v>
      </c>
      <c r="R310" s="33">
        <f t="shared" si="617"/>
        <v>1.004679405</v>
      </c>
      <c r="S310" s="33">
        <f t="array" ref="S310">IFERROR(INDEX('Model 1'!EMBLEMFac21Fac26,MATCH(H310,'Model 1'!$H$203:$H$324,0),MATCH($D$4,'Model 1'!$C$202:$F$202,0)),S309)</f>
        <v>1.234845549</v>
      </c>
      <c r="T310" s="33">
        <f t="shared" si="3"/>
        <v>0.5285939698</v>
      </c>
      <c r="U310" s="5"/>
      <c r="V310" s="18">
        <f t="shared" si="31"/>
        <v>26</v>
      </c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18">
        <f t="shared" si="28"/>
        <v>105</v>
      </c>
      <c r="H311" s="5" t="s">
        <v>583</v>
      </c>
      <c r="I311" s="32">
        <f>IF('Model 1'!$B$330="C",$B$5*(1+'Model 1'!$B$329)^(V311-1),IF('Model 1'!$B$330="S",$B$5*(1+'Model 1'!$B$329*(V311-1)),$B$5))</f>
        <v>628.1333789</v>
      </c>
      <c r="J311" s="33">
        <f t="shared" ref="J311:M311" si="618">J310</f>
        <v>0.5234722574</v>
      </c>
      <c r="K311" s="33">
        <f t="shared" si="618"/>
        <v>0.9691677626</v>
      </c>
      <c r="L311" s="33">
        <f t="shared" si="618"/>
        <v>0.9862433547</v>
      </c>
      <c r="M311" s="33">
        <f t="shared" si="618"/>
        <v>1.83511693</v>
      </c>
      <c r="N311" s="33">
        <f t="array" ref="N311">INDEX('Model 1'!EMBLEMFac9Fac18,MATCH(I311,'Model 1'!$A$45:$A$74,1),MATCH($D$5,'Model 1'!$C$44:$G$44,0))</f>
        <v>0.573457823</v>
      </c>
      <c r="O311" s="33">
        <f t="array" ref="O311">INDEX('Model 1'!EMBLEMFac21Fac18,MATCH(I311,'Model 1'!$A$80:$A$109,1),MATCH($D$4,'Model 1'!$C$79:$F$79,0))</f>
        <v>0.8512053781</v>
      </c>
      <c r="P311" s="33">
        <f t="shared" ref="P311:R311" si="619">P310</f>
        <v>0.9696737797</v>
      </c>
      <c r="Q311" s="33">
        <f t="shared" si="619"/>
        <v>0.9803476433</v>
      </c>
      <c r="R311" s="33">
        <f t="shared" si="619"/>
        <v>1.004679405</v>
      </c>
      <c r="S311" s="33">
        <f t="array" ref="S311">IFERROR(INDEX('Model 1'!EMBLEMFac21Fac26,MATCH(H311,'Model 1'!$H$203:$H$324,0),MATCH($D$4,'Model 1'!$C$202:$F$202,0)),S310)</f>
        <v>1.234845549</v>
      </c>
      <c r="T311" s="33">
        <f t="shared" si="3"/>
        <v>0.5285939698</v>
      </c>
      <c r="U311" s="5"/>
      <c r="V311" s="18">
        <f t="shared" si="31"/>
        <v>26</v>
      </c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18">
        <f t="shared" si="28"/>
        <v>105</v>
      </c>
      <c r="H312" s="5" t="s">
        <v>584</v>
      </c>
      <c r="I312" s="32">
        <f>IF('Model 1'!$B$330="C",$B$5*(1+'Model 1'!$B$329)^(V312-1),IF('Model 1'!$B$330="S",$B$5*(1+'Model 1'!$B$329*(V312-1)),$B$5))</f>
        <v>628.1333789</v>
      </c>
      <c r="J312" s="33">
        <f t="shared" ref="J312:M312" si="620">J311</f>
        <v>0.5234722574</v>
      </c>
      <c r="K312" s="33">
        <f t="shared" si="620"/>
        <v>0.9691677626</v>
      </c>
      <c r="L312" s="33">
        <f t="shared" si="620"/>
        <v>0.9862433547</v>
      </c>
      <c r="M312" s="33">
        <f t="shared" si="620"/>
        <v>1.83511693</v>
      </c>
      <c r="N312" s="33">
        <f t="array" ref="N312">INDEX('Model 1'!EMBLEMFac9Fac18,MATCH(I312,'Model 1'!$A$45:$A$74,1),MATCH($D$5,'Model 1'!$C$44:$G$44,0))</f>
        <v>0.573457823</v>
      </c>
      <c r="O312" s="33">
        <f t="array" ref="O312">INDEX('Model 1'!EMBLEMFac21Fac18,MATCH(I312,'Model 1'!$A$80:$A$109,1),MATCH($D$4,'Model 1'!$C$79:$F$79,0))</f>
        <v>0.8512053781</v>
      </c>
      <c r="P312" s="33">
        <f t="shared" ref="P312:R312" si="621">P311</f>
        <v>0.9696737797</v>
      </c>
      <c r="Q312" s="33">
        <f t="shared" si="621"/>
        <v>0.9803476433</v>
      </c>
      <c r="R312" s="33">
        <f t="shared" si="621"/>
        <v>1.004679405</v>
      </c>
      <c r="S312" s="33">
        <f t="array" ref="S312">IFERROR(INDEX('Model 1'!EMBLEMFac21Fac26,MATCH(H312,'Model 1'!$H$203:$H$324,0),MATCH($D$4,'Model 1'!$C$202:$F$202,0)),S311)</f>
        <v>1.234845549</v>
      </c>
      <c r="T312" s="33">
        <f t="shared" si="3"/>
        <v>0.5285939698</v>
      </c>
      <c r="U312" s="5"/>
      <c r="V312" s="18">
        <f t="shared" si="31"/>
        <v>26</v>
      </c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18">
        <f t="shared" si="28"/>
        <v>105</v>
      </c>
      <c r="H313" s="5" t="s">
        <v>585</v>
      </c>
      <c r="I313" s="32">
        <f>IF('Model 1'!$B$330="C",$B$5*(1+'Model 1'!$B$329)^(V313-1),IF('Model 1'!$B$330="S",$B$5*(1+'Model 1'!$B$329*(V313-1)),$B$5))</f>
        <v>628.1333789</v>
      </c>
      <c r="J313" s="33">
        <f t="shared" ref="J313:M313" si="622">J312</f>
        <v>0.5234722574</v>
      </c>
      <c r="K313" s="33">
        <f t="shared" si="622"/>
        <v>0.9691677626</v>
      </c>
      <c r="L313" s="33">
        <f t="shared" si="622"/>
        <v>0.9862433547</v>
      </c>
      <c r="M313" s="33">
        <f t="shared" si="622"/>
        <v>1.83511693</v>
      </c>
      <c r="N313" s="33">
        <f t="array" ref="N313">INDEX('Model 1'!EMBLEMFac9Fac18,MATCH(I313,'Model 1'!$A$45:$A$74,1),MATCH($D$5,'Model 1'!$C$44:$G$44,0))</f>
        <v>0.573457823</v>
      </c>
      <c r="O313" s="33">
        <f t="array" ref="O313">INDEX('Model 1'!EMBLEMFac21Fac18,MATCH(I313,'Model 1'!$A$80:$A$109,1),MATCH($D$4,'Model 1'!$C$79:$F$79,0))</f>
        <v>0.8512053781</v>
      </c>
      <c r="P313" s="33">
        <f t="shared" ref="P313:R313" si="623">P312</f>
        <v>0.9696737797</v>
      </c>
      <c r="Q313" s="33">
        <f t="shared" si="623"/>
        <v>0.9803476433</v>
      </c>
      <c r="R313" s="33">
        <f t="shared" si="623"/>
        <v>1.004679405</v>
      </c>
      <c r="S313" s="33">
        <f t="array" ref="S313">IFERROR(INDEX('Model 1'!EMBLEMFac21Fac26,MATCH(H313,'Model 1'!$H$203:$H$324,0),MATCH($D$4,'Model 1'!$C$202:$F$202,0)),S312)</f>
        <v>1.234845549</v>
      </c>
      <c r="T313" s="33">
        <f t="shared" si="3"/>
        <v>0.5285939698</v>
      </c>
      <c r="U313" s="5"/>
      <c r="V313" s="18">
        <f t="shared" si="31"/>
        <v>26</v>
      </c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18">
        <f t="shared" si="28"/>
        <v>105</v>
      </c>
      <c r="H314" s="5" t="s">
        <v>586</v>
      </c>
      <c r="I314" s="32">
        <f>IF('Model 1'!$B$330="C",$B$5*(1+'Model 1'!$B$329)^(V314-1),IF('Model 1'!$B$330="S",$B$5*(1+'Model 1'!$B$329*(V314-1)),$B$5))</f>
        <v>628.1333789</v>
      </c>
      <c r="J314" s="33">
        <f t="shared" ref="J314:M314" si="624">J313</f>
        <v>0.5234722574</v>
      </c>
      <c r="K314" s="33">
        <f t="shared" si="624"/>
        <v>0.9691677626</v>
      </c>
      <c r="L314" s="33">
        <f t="shared" si="624"/>
        <v>0.9862433547</v>
      </c>
      <c r="M314" s="33">
        <f t="shared" si="624"/>
        <v>1.83511693</v>
      </c>
      <c r="N314" s="33">
        <f t="array" ref="N314">INDEX('Model 1'!EMBLEMFac9Fac18,MATCH(I314,'Model 1'!$A$45:$A$74,1),MATCH($D$5,'Model 1'!$C$44:$G$44,0))</f>
        <v>0.573457823</v>
      </c>
      <c r="O314" s="33">
        <f t="array" ref="O314">INDEX('Model 1'!EMBLEMFac21Fac18,MATCH(I314,'Model 1'!$A$80:$A$109,1),MATCH($D$4,'Model 1'!$C$79:$F$79,0))</f>
        <v>0.8512053781</v>
      </c>
      <c r="P314" s="33">
        <f t="shared" ref="P314:R314" si="625">P313</f>
        <v>0.9696737797</v>
      </c>
      <c r="Q314" s="33">
        <f t="shared" si="625"/>
        <v>0.9803476433</v>
      </c>
      <c r="R314" s="33">
        <f t="shared" si="625"/>
        <v>1.004679405</v>
      </c>
      <c r="S314" s="33">
        <f t="array" ref="S314">IFERROR(INDEX('Model 1'!EMBLEMFac21Fac26,MATCH(H314,'Model 1'!$H$203:$H$324,0),MATCH($D$4,'Model 1'!$C$202:$F$202,0)),S313)</f>
        <v>1.234845549</v>
      </c>
      <c r="T314" s="33">
        <f t="shared" si="3"/>
        <v>0.5285939698</v>
      </c>
      <c r="U314" s="5"/>
      <c r="V314" s="18">
        <f t="shared" si="31"/>
        <v>26</v>
      </c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18">
        <f t="shared" si="28"/>
        <v>105</v>
      </c>
      <c r="H315" s="5" t="s">
        <v>587</v>
      </c>
      <c r="I315" s="32">
        <f>IF('Model 1'!$B$330="C",$B$5*(1+'Model 1'!$B$329)^(V315-1),IF('Model 1'!$B$330="S",$B$5*(1+'Model 1'!$B$329*(V315-1)),$B$5))</f>
        <v>628.1333789</v>
      </c>
      <c r="J315" s="33">
        <f t="shared" ref="J315:M315" si="626">J314</f>
        <v>0.5234722574</v>
      </c>
      <c r="K315" s="33">
        <f t="shared" si="626"/>
        <v>0.9691677626</v>
      </c>
      <c r="L315" s="33">
        <f t="shared" si="626"/>
        <v>0.9862433547</v>
      </c>
      <c r="M315" s="33">
        <f t="shared" si="626"/>
        <v>1.83511693</v>
      </c>
      <c r="N315" s="33">
        <f t="array" ref="N315">INDEX('Model 1'!EMBLEMFac9Fac18,MATCH(I315,'Model 1'!$A$45:$A$74,1),MATCH($D$5,'Model 1'!$C$44:$G$44,0))</f>
        <v>0.573457823</v>
      </c>
      <c r="O315" s="33">
        <f t="array" ref="O315">INDEX('Model 1'!EMBLEMFac21Fac18,MATCH(I315,'Model 1'!$A$80:$A$109,1),MATCH($D$4,'Model 1'!$C$79:$F$79,0))</f>
        <v>0.8512053781</v>
      </c>
      <c r="P315" s="33">
        <f t="shared" ref="P315:R315" si="627">P314</f>
        <v>0.9696737797</v>
      </c>
      <c r="Q315" s="33">
        <f t="shared" si="627"/>
        <v>0.9803476433</v>
      </c>
      <c r="R315" s="33">
        <f t="shared" si="627"/>
        <v>1.004679405</v>
      </c>
      <c r="S315" s="33">
        <f t="array" ref="S315">IFERROR(INDEX('Model 1'!EMBLEMFac21Fac26,MATCH(H315,'Model 1'!$H$203:$H$324,0),MATCH($D$4,'Model 1'!$C$202:$F$202,0)),S314)</f>
        <v>1.234845549</v>
      </c>
      <c r="T315" s="33">
        <f t="shared" si="3"/>
        <v>0.5285939698</v>
      </c>
      <c r="U315" s="5"/>
      <c r="V315" s="18">
        <f t="shared" si="31"/>
        <v>26</v>
      </c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18">
        <f t="shared" si="28"/>
        <v>106</v>
      </c>
      <c r="H316" s="5" t="s">
        <v>588</v>
      </c>
      <c r="I316" s="32">
        <f>IF('Model 1'!$B$330="C",$B$5*(1+'Model 1'!$B$329)^(V316-1),IF('Model 1'!$B$330="S",$B$5*(1+'Model 1'!$B$329*(V316-1)),$B$5))</f>
        <v>646.9773803</v>
      </c>
      <c r="J316" s="33">
        <f t="shared" ref="J316:M316" si="628">J315</f>
        <v>0.5234722574</v>
      </c>
      <c r="K316" s="33">
        <f t="shared" si="628"/>
        <v>0.9691677626</v>
      </c>
      <c r="L316" s="33">
        <f t="shared" si="628"/>
        <v>0.9862433547</v>
      </c>
      <c r="M316" s="33">
        <f t="shared" si="628"/>
        <v>1.83511693</v>
      </c>
      <c r="N316" s="33">
        <f t="array" ref="N316">INDEX('Model 1'!EMBLEMFac9Fac18,MATCH(I316,'Model 1'!$A$45:$A$74,1),MATCH($D$5,'Model 1'!$C$44:$G$44,0))</f>
        <v>0.573457823</v>
      </c>
      <c r="O316" s="33">
        <f t="array" ref="O316">INDEX('Model 1'!EMBLEMFac21Fac18,MATCH(I316,'Model 1'!$A$80:$A$109,1),MATCH($D$4,'Model 1'!$C$79:$F$79,0))</f>
        <v>0.8512053781</v>
      </c>
      <c r="P316" s="33">
        <f t="shared" ref="P316:R316" si="629">P315</f>
        <v>0.9696737797</v>
      </c>
      <c r="Q316" s="33">
        <f t="shared" si="629"/>
        <v>0.9803476433</v>
      </c>
      <c r="R316" s="33">
        <f t="shared" si="629"/>
        <v>1.004679405</v>
      </c>
      <c r="S316" s="33">
        <f t="array" ref="S316">IFERROR(INDEX('Model 1'!EMBLEMFac21Fac26,MATCH(H316,'Model 1'!$H$203:$H$324,0),MATCH($D$4,'Model 1'!$C$202:$F$202,0)),S315)</f>
        <v>1.234845549</v>
      </c>
      <c r="T316" s="33">
        <f t="shared" si="3"/>
        <v>0.5285939698</v>
      </c>
      <c r="U316" s="5"/>
      <c r="V316" s="18">
        <f t="shared" si="31"/>
        <v>27</v>
      </c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18">
        <f t="shared" si="28"/>
        <v>106</v>
      </c>
      <c r="H317" s="5" t="s">
        <v>589</v>
      </c>
      <c r="I317" s="32">
        <f>IF('Model 1'!$B$330="C",$B$5*(1+'Model 1'!$B$329)^(V317-1),IF('Model 1'!$B$330="S",$B$5*(1+'Model 1'!$B$329*(V317-1)),$B$5))</f>
        <v>646.9773803</v>
      </c>
      <c r="J317" s="33">
        <f t="shared" ref="J317:M317" si="630">J316</f>
        <v>0.5234722574</v>
      </c>
      <c r="K317" s="33">
        <f t="shared" si="630"/>
        <v>0.9691677626</v>
      </c>
      <c r="L317" s="33">
        <f t="shared" si="630"/>
        <v>0.9862433547</v>
      </c>
      <c r="M317" s="33">
        <f t="shared" si="630"/>
        <v>1.83511693</v>
      </c>
      <c r="N317" s="33">
        <f t="array" ref="N317">INDEX('Model 1'!EMBLEMFac9Fac18,MATCH(I317,'Model 1'!$A$45:$A$74,1),MATCH($D$5,'Model 1'!$C$44:$G$44,0))</f>
        <v>0.573457823</v>
      </c>
      <c r="O317" s="33">
        <f t="array" ref="O317">INDEX('Model 1'!EMBLEMFac21Fac18,MATCH(I317,'Model 1'!$A$80:$A$109,1),MATCH($D$4,'Model 1'!$C$79:$F$79,0))</f>
        <v>0.8512053781</v>
      </c>
      <c r="P317" s="33">
        <f t="shared" ref="P317:R317" si="631">P316</f>
        <v>0.9696737797</v>
      </c>
      <c r="Q317" s="33">
        <f t="shared" si="631"/>
        <v>0.9803476433</v>
      </c>
      <c r="R317" s="33">
        <f t="shared" si="631"/>
        <v>1.004679405</v>
      </c>
      <c r="S317" s="33">
        <f t="array" ref="S317">IFERROR(INDEX('Model 1'!EMBLEMFac21Fac26,MATCH(H317,'Model 1'!$H$203:$H$324,0),MATCH($D$4,'Model 1'!$C$202:$F$202,0)),S316)</f>
        <v>1.234845549</v>
      </c>
      <c r="T317" s="33">
        <f t="shared" si="3"/>
        <v>0.5285939698</v>
      </c>
      <c r="U317" s="5"/>
      <c r="V317" s="18">
        <f t="shared" si="31"/>
        <v>27</v>
      </c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18">
        <f t="shared" si="28"/>
        <v>106</v>
      </c>
      <c r="H318" s="5" t="s">
        <v>590</v>
      </c>
      <c r="I318" s="32">
        <f>IF('Model 1'!$B$330="C",$B$5*(1+'Model 1'!$B$329)^(V318-1),IF('Model 1'!$B$330="S",$B$5*(1+'Model 1'!$B$329*(V318-1)),$B$5))</f>
        <v>646.9773803</v>
      </c>
      <c r="J318" s="33">
        <f t="shared" ref="J318:M318" si="632">J317</f>
        <v>0.5234722574</v>
      </c>
      <c r="K318" s="33">
        <f t="shared" si="632"/>
        <v>0.9691677626</v>
      </c>
      <c r="L318" s="33">
        <f t="shared" si="632"/>
        <v>0.9862433547</v>
      </c>
      <c r="M318" s="33">
        <f t="shared" si="632"/>
        <v>1.83511693</v>
      </c>
      <c r="N318" s="33">
        <f t="array" ref="N318">INDEX('Model 1'!EMBLEMFac9Fac18,MATCH(I318,'Model 1'!$A$45:$A$74,1),MATCH($D$5,'Model 1'!$C$44:$G$44,0))</f>
        <v>0.573457823</v>
      </c>
      <c r="O318" s="33">
        <f t="array" ref="O318">INDEX('Model 1'!EMBLEMFac21Fac18,MATCH(I318,'Model 1'!$A$80:$A$109,1),MATCH($D$4,'Model 1'!$C$79:$F$79,0))</f>
        <v>0.8512053781</v>
      </c>
      <c r="P318" s="33">
        <f t="shared" ref="P318:R318" si="633">P317</f>
        <v>0.9696737797</v>
      </c>
      <c r="Q318" s="33">
        <f t="shared" si="633"/>
        <v>0.9803476433</v>
      </c>
      <c r="R318" s="33">
        <f t="shared" si="633"/>
        <v>1.004679405</v>
      </c>
      <c r="S318" s="33">
        <f t="array" ref="S318">IFERROR(INDEX('Model 1'!EMBLEMFac21Fac26,MATCH(H318,'Model 1'!$H$203:$H$324,0),MATCH($D$4,'Model 1'!$C$202:$F$202,0)),S317)</f>
        <v>1.234845549</v>
      </c>
      <c r="T318" s="33">
        <f t="shared" si="3"/>
        <v>0.5285939698</v>
      </c>
      <c r="U318" s="5"/>
      <c r="V318" s="18">
        <f t="shared" si="31"/>
        <v>27</v>
      </c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18">
        <f t="shared" si="28"/>
        <v>106</v>
      </c>
      <c r="H319" s="5" t="s">
        <v>591</v>
      </c>
      <c r="I319" s="32">
        <f>IF('Model 1'!$B$330="C",$B$5*(1+'Model 1'!$B$329)^(V319-1),IF('Model 1'!$B$330="S",$B$5*(1+'Model 1'!$B$329*(V319-1)),$B$5))</f>
        <v>646.9773803</v>
      </c>
      <c r="J319" s="33">
        <f t="shared" ref="J319:M319" si="634">J318</f>
        <v>0.5234722574</v>
      </c>
      <c r="K319" s="33">
        <f t="shared" si="634"/>
        <v>0.9691677626</v>
      </c>
      <c r="L319" s="33">
        <f t="shared" si="634"/>
        <v>0.9862433547</v>
      </c>
      <c r="M319" s="33">
        <f t="shared" si="634"/>
        <v>1.83511693</v>
      </c>
      <c r="N319" s="33">
        <f t="array" ref="N319">INDEX('Model 1'!EMBLEMFac9Fac18,MATCH(I319,'Model 1'!$A$45:$A$74,1),MATCH($D$5,'Model 1'!$C$44:$G$44,0))</f>
        <v>0.573457823</v>
      </c>
      <c r="O319" s="33">
        <f t="array" ref="O319">INDEX('Model 1'!EMBLEMFac21Fac18,MATCH(I319,'Model 1'!$A$80:$A$109,1),MATCH($D$4,'Model 1'!$C$79:$F$79,0))</f>
        <v>0.8512053781</v>
      </c>
      <c r="P319" s="33">
        <f t="shared" ref="P319:R319" si="635">P318</f>
        <v>0.9696737797</v>
      </c>
      <c r="Q319" s="33">
        <f t="shared" si="635"/>
        <v>0.9803476433</v>
      </c>
      <c r="R319" s="33">
        <f t="shared" si="635"/>
        <v>1.004679405</v>
      </c>
      <c r="S319" s="33">
        <f t="array" ref="S319">IFERROR(INDEX('Model 1'!EMBLEMFac21Fac26,MATCH(H319,'Model 1'!$H$203:$H$324,0),MATCH($D$4,'Model 1'!$C$202:$F$202,0)),S318)</f>
        <v>1.234845549</v>
      </c>
      <c r="T319" s="33">
        <f t="shared" si="3"/>
        <v>0.5285939698</v>
      </c>
      <c r="U319" s="5"/>
      <c r="V319" s="18">
        <f t="shared" si="31"/>
        <v>27</v>
      </c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18">
        <f t="shared" si="28"/>
        <v>106</v>
      </c>
      <c r="H320" s="5" t="s">
        <v>592</v>
      </c>
      <c r="I320" s="32">
        <f>IF('Model 1'!$B$330="C",$B$5*(1+'Model 1'!$B$329)^(V320-1),IF('Model 1'!$B$330="S",$B$5*(1+'Model 1'!$B$329*(V320-1)),$B$5))</f>
        <v>646.9773803</v>
      </c>
      <c r="J320" s="33">
        <f t="shared" ref="J320:M320" si="636">J319</f>
        <v>0.5234722574</v>
      </c>
      <c r="K320" s="33">
        <f t="shared" si="636"/>
        <v>0.9691677626</v>
      </c>
      <c r="L320" s="33">
        <f t="shared" si="636"/>
        <v>0.9862433547</v>
      </c>
      <c r="M320" s="33">
        <f t="shared" si="636"/>
        <v>1.83511693</v>
      </c>
      <c r="N320" s="33">
        <f t="array" ref="N320">INDEX('Model 1'!EMBLEMFac9Fac18,MATCH(I320,'Model 1'!$A$45:$A$74,1),MATCH($D$5,'Model 1'!$C$44:$G$44,0))</f>
        <v>0.573457823</v>
      </c>
      <c r="O320" s="33">
        <f t="array" ref="O320">INDEX('Model 1'!EMBLEMFac21Fac18,MATCH(I320,'Model 1'!$A$80:$A$109,1),MATCH($D$4,'Model 1'!$C$79:$F$79,0))</f>
        <v>0.8512053781</v>
      </c>
      <c r="P320" s="33">
        <f t="shared" ref="P320:R320" si="637">P319</f>
        <v>0.9696737797</v>
      </c>
      <c r="Q320" s="33">
        <f t="shared" si="637"/>
        <v>0.9803476433</v>
      </c>
      <c r="R320" s="33">
        <f t="shared" si="637"/>
        <v>1.004679405</v>
      </c>
      <c r="S320" s="33">
        <f t="array" ref="S320">IFERROR(INDEX('Model 1'!EMBLEMFac21Fac26,MATCH(H320,'Model 1'!$H$203:$H$324,0),MATCH($D$4,'Model 1'!$C$202:$F$202,0)),S319)</f>
        <v>1.234845549</v>
      </c>
      <c r="T320" s="33">
        <f t="shared" si="3"/>
        <v>0.5285939698</v>
      </c>
      <c r="U320" s="5"/>
      <c r="V320" s="18">
        <f t="shared" si="31"/>
        <v>27</v>
      </c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18">
        <f t="shared" si="28"/>
        <v>106</v>
      </c>
      <c r="H321" s="5" t="s">
        <v>593</v>
      </c>
      <c r="I321" s="32">
        <f>IF('Model 1'!$B$330="C",$B$5*(1+'Model 1'!$B$329)^(V321-1),IF('Model 1'!$B$330="S",$B$5*(1+'Model 1'!$B$329*(V321-1)),$B$5))</f>
        <v>646.9773803</v>
      </c>
      <c r="J321" s="33">
        <f t="shared" ref="J321:M321" si="638">J320</f>
        <v>0.5234722574</v>
      </c>
      <c r="K321" s="33">
        <f t="shared" si="638"/>
        <v>0.9691677626</v>
      </c>
      <c r="L321" s="33">
        <f t="shared" si="638"/>
        <v>0.9862433547</v>
      </c>
      <c r="M321" s="33">
        <f t="shared" si="638"/>
        <v>1.83511693</v>
      </c>
      <c r="N321" s="33">
        <f t="array" ref="N321">INDEX('Model 1'!EMBLEMFac9Fac18,MATCH(I321,'Model 1'!$A$45:$A$74,1),MATCH($D$5,'Model 1'!$C$44:$G$44,0))</f>
        <v>0.573457823</v>
      </c>
      <c r="O321" s="33">
        <f t="array" ref="O321">INDEX('Model 1'!EMBLEMFac21Fac18,MATCH(I321,'Model 1'!$A$80:$A$109,1),MATCH($D$4,'Model 1'!$C$79:$F$79,0))</f>
        <v>0.8512053781</v>
      </c>
      <c r="P321" s="33">
        <f t="shared" ref="P321:R321" si="639">P320</f>
        <v>0.9696737797</v>
      </c>
      <c r="Q321" s="33">
        <f t="shared" si="639"/>
        <v>0.9803476433</v>
      </c>
      <c r="R321" s="33">
        <f t="shared" si="639"/>
        <v>1.004679405</v>
      </c>
      <c r="S321" s="33">
        <f t="array" ref="S321">IFERROR(INDEX('Model 1'!EMBLEMFac21Fac26,MATCH(H321,'Model 1'!$H$203:$H$324,0),MATCH($D$4,'Model 1'!$C$202:$F$202,0)),S320)</f>
        <v>1.234845549</v>
      </c>
      <c r="T321" s="33">
        <f t="shared" si="3"/>
        <v>0.5285939698</v>
      </c>
      <c r="U321" s="5"/>
      <c r="V321" s="18">
        <f t="shared" si="31"/>
        <v>27</v>
      </c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18">
        <f t="shared" si="28"/>
        <v>106</v>
      </c>
      <c r="H322" s="5" t="s">
        <v>594</v>
      </c>
      <c r="I322" s="32">
        <f>IF('Model 1'!$B$330="C",$B$5*(1+'Model 1'!$B$329)^(V322-1),IF('Model 1'!$B$330="S",$B$5*(1+'Model 1'!$B$329*(V322-1)),$B$5))</f>
        <v>646.9773803</v>
      </c>
      <c r="J322" s="33">
        <f t="shared" ref="J322:M322" si="640">J321</f>
        <v>0.5234722574</v>
      </c>
      <c r="K322" s="33">
        <f t="shared" si="640"/>
        <v>0.9691677626</v>
      </c>
      <c r="L322" s="33">
        <f t="shared" si="640"/>
        <v>0.9862433547</v>
      </c>
      <c r="M322" s="33">
        <f t="shared" si="640"/>
        <v>1.83511693</v>
      </c>
      <c r="N322" s="33">
        <f t="array" ref="N322">INDEX('Model 1'!EMBLEMFac9Fac18,MATCH(I322,'Model 1'!$A$45:$A$74,1),MATCH($D$5,'Model 1'!$C$44:$G$44,0))</f>
        <v>0.573457823</v>
      </c>
      <c r="O322" s="33">
        <f t="array" ref="O322">INDEX('Model 1'!EMBLEMFac21Fac18,MATCH(I322,'Model 1'!$A$80:$A$109,1),MATCH($D$4,'Model 1'!$C$79:$F$79,0))</f>
        <v>0.8512053781</v>
      </c>
      <c r="P322" s="33">
        <f t="shared" ref="P322:R322" si="641">P321</f>
        <v>0.9696737797</v>
      </c>
      <c r="Q322" s="33">
        <f t="shared" si="641"/>
        <v>0.9803476433</v>
      </c>
      <c r="R322" s="33">
        <f t="shared" si="641"/>
        <v>1.004679405</v>
      </c>
      <c r="S322" s="33">
        <f t="array" ref="S322">IFERROR(INDEX('Model 1'!EMBLEMFac21Fac26,MATCH(H322,'Model 1'!$H$203:$H$324,0),MATCH($D$4,'Model 1'!$C$202:$F$202,0)),S321)</f>
        <v>1.234845549</v>
      </c>
      <c r="T322" s="33">
        <f t="shared" si="3"/>
        <v>0.5285939698</v>
      </c>
      <c r="U322" s="5"/>
      <c r="V322" s="18">
        <f t="shared" si="31"/>
        <v>27</v>
      </c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18">
        <f t="shared" si="28"/>
        <v>106</v>
      </c>
      <c r="H323" s="5" t="s">
        <v>595</v>
      </c>
      <c r="I323" s="32">
        <f>IF('Model 1'!$B$330="C",$B$5*(1+'Model 1'!$B$329)^(V323-1),IF('Model 1'!$B$330="S",$B$5*(1+'Model 1'!$B$329*(V323-1)),$B$5))</f>
        <v>646.9773803</v>
      </c>
      <c r="J323" s="33">
        <f t="shared" ref="J323:M323" si="642">J322</f>
        <v>0.5234722574</v>
      </c>
      <c r="K323" s="33">
        <f t="shared" si="642"/>
        <v>0.9691677626</v>
      </c>
      <c r="L323" s="33">
        <f t="shared" si="642"/>
        <v>0.9862433547</v>
      </c>
      <c r="M323" s="33">
        <f t="shared" si="642"/>
        <v>1.83511693</v>
      </c>
      <c r="N323" s="33">
        <f t="array" ref="N323">INDEX('Model 1'!EMBLEMFac9Fac18,MATCH(I323,'Model 1'!$A$45:$A$74,1),MATCH($D$5,'Model 1'!$C$44:$G$44,0))</f>
        <v>0.573457823</v>
      </c>
      <c r="O323" s="33">
        <f t="array" ref="O323">INDEX('Model 1'!EMBLEMFac21Fac18,MATCH(I323,'Model 1'!$A$80:$A$109,1),MATCH($D$4,'Model 1'!$C$79:$F$79,0))</f>
        <v>0.8512053781</v>
      </c>
      <c r="P323" s="33">
        <f t="shared" ref="P323:R323" si="643">P322</f>
        <v>0.9696737797</v>
      </c>
      <c r="Q323" s="33">
        <f t="shared" si="643"/>
        <v>0.9803476433</v>
      </c>
      <c r="R323" s="33">
        <f t="shared" si="643"/>
        <v>1.004679405</v>
      </c>
      <c r="S323" s="33">
        <f t="array" ref="S323">IFERROR(INDEX('Model 1'!EMBLEMFac21Fac26,MATCH(H323,'Model 1'!$H$203:$H$324,0),MATCH($D$4,'Model 1'!$C$202:$F$202,0)),S322)</f>
        <v>1.234845549</v>
      </c>
      <c r="T323" s="33">
        <f t="shared" si="3"/>
        <v>0.5285939698</v>
      </c>
      <c r="U323" s="5"/>
      <c r="V323" s="18">
        <f t="shared" si="31"/>
        <v>27</v>
      </c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18">
        <f t="shared" si="28"/>
        <v>106</v>
      </c>
      <c r="H324" s="5" t="s">
        <v>596</v>
      </c>
      <c r="I324" s="32">
        <f>IF('Model 1'!$B$330="C",$B$5*(1+'Model 1'!$B$329)^(V324-1),IF('Model 1'!$B$330="S",$B$5*(1+'Model 1'!$B$329*(V324-1)),$B$5))</f>
        <v>646.9773803</v>
      </c>
      <c r="J324" s="33">
        <f t="shared" ref="J324:M324" si="644">J323</f>
        <v>0.5234722574</v>
      </c>
      <c r="K324" s="33">
        <f t="shared" si="644"/>
        <v>0.9691677626</v>
      </c>
      <c r="L324" s="33">
        <f t="shared" si="644"/>
        <v>0.9862433547</v>
      </c>
      <c r="M324" s="33">
        <f t="shared" si="644"/>
        <v>1.83511693</v>
      </c>
      <c r="N324" s="33">
        <f t="array" ref="N324">INDEX('Model 1'!EMBLEMFac9Fac18,MATCH(I324,'Model 1'!$A$45:$A$74,1),MATCH($D$5,'Model 1'!$C$44:$G$44,0))</f>
        <v>0.573457823</v>
      </c>
      <c r="O324" s="33">
        <f t="array" ref="O324">INDEX('Model 1'!EMBLEMFac21Fac18,MATCH(I324,'Model 1'!$A$80:$A$109,1),MATCH($D$4,'Model 1'!$C$79:$F$79,0))</f>
        <v>0.8512053781</v>
      </c>
      <c r="P324" s="33">
        <f t="shared" ref="P324:R324" si="645">P323</f>
        <v>0.9696737797</v>
      </c>
      <c r="Q324" s="33">
        <f t="shared" si="645"/>
        <v>0.9803476433</v>
      </c>
      <c r="R324" s="33">
        <f t="shared" si="645"/>
        <v>1.004679405</v>
      </c>
      <c r="S324" s="33">
        <f t="array" ref="S324">IFERROR(INDEX('Model 1'!EMBLEMFac21Fac26,MATCH(H324,'Model 1'!$H$203:$H$324,0),MATCH($D$4,'Model 1'!$C$202:$F$202,0)),S323)</f>
        <v>1.234845549</v>
      </c>
      <c r="T324" s="33">
        <f t="shared" si="3"/>
        <v>0.5285939698</v>
      </c>
      <c r="U324" s="5"/>
      <c r="V324" s="18">
        <f t="shared" si="31"/>
        <v>27</v>
      </c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18">
        <f t="shared" si="28"/>
        <v>106</v>
      </c>
      <c r="H325" s="5" t="s">
        <v>597</v>
      </c>
      <c r="I325" s="32">
        <f>IF('Model 1'!$B$330="C",$B$5*(1+'Model 1'!$B$329)^(V325-1),IF('Model 1'!$B$330="S",$B$5*(1+'Model 1'!$B$329*(V325-1)),$B$5))</f>
        <v>646.9773803</v>
      </c>
      <c r="J325" s="33">
        <f t="shared" ref="J325:M325" si="646">J324</f>
        <v>0.5234722574</v>
      </c>
      <c r="K325" s="33">
        <f t="shared" si="646"/>
        <v>0.9691677626</v>
      </c>
      <c r="L325" s="33">
        <f t="shared" si="646"/>
        <v>0.9862433547</v>
      </c>
      <c r="M325" s="33">
        <f t="shared" si="646"/>
        <v>1.83511693</v>
      </c>
      <c r="N325" s="33">
        <f t="array" ref="N325">INDEX('Model 1'!EMBLEMFac9Fac18,MATCH(I325,'Model 1'!$A$45:$A$74,1),MATCH($D$5,'Model 1'!$C$44:$G$44,0))</f>
        <v>0.573457823</v>
      </c>
      <c r="O325" s="33">
        <f t="array" ref="O325">INDEX('Model 1'!EMBLEMFac21Fac18,MATCH(I325,'Model 1'!$A$80:$A$109,1),MATCH($D$4,'Model 1'!$C$79:$F$79,0))</f>
        <v>0.8512053781</v>
      </c>
      <c r="P325" s="33">
        <f t="shared" ref="P325:R325" si="647">P324</f>
        <v>0.9696737797</v>
      </c>
      <c r="Q325" s="33">
        <f t="shared" si="647"/>
        <v>0.9803476433</v>
      </c>
      <c r="R325" s="33">
        <f t="shared" si="647"/>
        <v>1.004679405</v>
      </c>
      <c r="S325" s="33">
        <f t="array" ref="S325">IFERROR(INDEX('Model 1'!EMBLEMFac21Fac26,MATCH(H325,'Model 1'!$H$203:$H$324,0),MATCH($D$4,'Model 1'!$C$202:$F$202,0)),S324)</f>
        <v>1.234845549</v>
      </c>
      <c r="T325" s="33">
        <f t="shared" si="3"/>
        <v>0.5285939698</v>
      </c>
      <c r="U325" s="5"/>
      <c r="V325" s="18">
        <f t="shared" si="31"/>
        <v>27</v>
      </c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18">
        <f t="shared" si="28"/>
        <v>106</v>
      </c>
      <c r="H326" s="5" t="s">
        <v>598</v>
      </c>
      <c r="I326" s="32">
        <f>IF('Model 1'!$B$330="C",$B$5*(1+'Model 1'!$B$329)^(V326-1),IF('Model 1'!$B$330="S",$B$5*(1+'Model 1'!$B$329*(V326-1)),$B$5))</f>
        <v>646.9773803</v>
      </c>
      <c r="J326" s="33">
        <f t="shared" ref="J326:M326" si="648">J325</f>
        <v>0.5234722574</v>
      </c>
      <c r="K326" s="33">
        <f t="shared" si="648"/>
        <v>0.9691677626</v>
      </c>
      <c r="L326" s="33">
        <f t="shared" si="648"/>
        <v>0.9862433547</v>
      </c>
      <c r="M326" s="33">
        <f t="shared" si="648"/>
        <v>1.83511693</v>
      </c>
      <c r="N326" s="33">
        <f t="array" ref="N326">INDEX('Model 1'!EMBLEMFac9Fac18,MATCH(I326,'Model 1'!$A$45:$A$74,1),MATCH($D$5,'Model 1'!$C$44:$G$44,0))</f>
        <v>0.573457823</v>
      </c>
      <c r="O326" s="33">
        <f t="array" ref="O326">INDEX('Model 1'!EMBLEMFac21Fac18,MATCH(I326,'Model 1'!$A$80:$A$109,1),MATCH($D$4,'Model 1'!$C$79:$F$79,0))</f>
        <v>0.8512053781</v>
      </c>
      <c r="P326" s="33">
        <f t="shared" ref="P326:R326" si="649">P325</f>
        <v>0.9696737797</v>
      </c>
      <c r="Q326" s="33">
        <f t="shared" si="649"/>
        <v>0.9803476433</v>
      </c>
      <c r="R326" s="33">
        <f t="shared" si="649"/>
        <v>1.004679405</v>
      </c>
      <c r="S326" s="33">
        <f t="array" ref="S326">IFERROR(INDEX('Model 1'!EMBLEMFac21Fac26,MATCH(H326,'Model 1'!$H$203:$H$324,0),MATCH($D$4,'Model 1'!$C$202:$F$202,0)),S325)</f>
        <v>1.234845549</v>
      </c>
      <c r="T326" s="33">
        <f t="shared" si="3"/>
        <v>0.5285939698</v>
      </c>
      <c r="U326" s="5"/>
      <c r="V326" s="18">
        <f t="shared" si="31"/>
        <v>27</v>
      </c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18">
        <f t="shared" si="28"/>
        <v>106</v>
      </c>
      <c r="H327" s="5" t="s">
        <v>599</v>
      </c>
      <c r="I327" s="32">
        <f>IF('Model 1'!$B$330="C",$B$5*(1+'Model 1'!$B$329)^(V327-1),IF('Model 1'!$B$330="S",$B$5*(1+'Model 1'!$B$329*(V327-1)),$B$5))</f>
        <v>646.9773803</v>
      </c>
      <c r="J327" s="33">
        <f t="shared" ref="J327:M327" si="650">J326</f>
        <v>0.5234722574</v>
      </c>
      <c r="K327" s="33">
        <f t="shared" si="650"/>
        <v>0.9691677626</v>
      </c>
      <c r="L327" s="33">
        <f t="shared" si="650"/>
        <v>0.9862433547</v>
      </c>
      <c r="M327" s="33">
        <f t="shared" si="650"/>
        <v>1.83511693</v>
      </c>
      <c r="N327" s="33">
        <f t="array" ref="N327">INDEX('Model 1'!EMBLEMFac9Fac18,MATCH(I327,'Model 1'!$A$45:$A$74,1),MATCH($D$5,'Model 1'!$C$44:$G$44,0))</f>
        <v>0.573457823</v>
      </c>
      <c r="O327" s="33">
        <f t="array" ref="O327">INDEX('Model 1'!EMBLEMFac21Fac18,MATCH(I327,'Model 1'!$A$80:$A$109,1),MATCH($D$4,'Model 1'!$C$79:$F$79,0))</f>
        <v>0.8512053781</v>
      </c>
      <c r="P327" s="33">
        <f t="shared" ref="P327:R327" si="651">P326</f>
        <v>0.9696737797</v>
      </c>
      <c r="Q327" s="33">
        <f t="shared" si="651"/>
        <v>0.9803476433</v>
      </c>
      <c r="R327" s="33">
        <f t="shared" si="651"/>
        <v>1.004679405</v>
      </c>
      <c r="S327" s="33">
        <f t="array" ref="S327">IFERROR(INDEX('Model 1'!EMBLEMFac21Fac26,MATCH(H327,'Model 1'!$H$203:$H$324,0),MATCH($D$4,'Model 1'!$C$202:$F$202,0)),S326)</f>
        <v>1.234845549</v>
      </c>
      <c r="T327" s="33">
        <f t="shared" si="3"/>
        <v>0.5285939698</v>
      </c>
      <c r="U327" s="5"/>
      <c r="V327" s="18">
        <f t="shared" si="31"/>
        <v>27</v>
      </c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18">
        <f t="shared" si="28"/>
        <v>107</v>
      </c>
      <c r="H328" s="5" t="s">
        <v>600</v>
      </c>
      <c r="I328" s="32">
        <f>IF('Model 1'!$B$330="C",$B$5*(1+'Model 1'!$B$329)^(V328-1),IF('Model 1'!$B$330="S",$B$5*(1+'Model 1'!$B$329*(V328-1)),$B$5))</f>
        <v>666.3867017</v>
      </c>
      <c r="J328" s="33">
        <f t="shared" ref="J328:M328" si="652">J327</f>
        <v>0.5234722574</v>
      </c>
      <c r="K328" s="33">
        <f t="shared" si="652"/>
        <v>0.9691677626</v>
      </c>
      <c r="L328" s="33">
        <f t="shared" si="652"/>
        <v>0.9862433547</v>
      </c>
      <c r="M328" s="33">
        <f t="shared" si="652"/>
        <v>1.83511693</v>
      </c>
      <c r="N328" s="33">
        <f t="array" ref="N328">INDEX('Model 1'!EMBLEMFac9Fac18,MATCH(I328,'Model 1'!$A$45:$A$74,1),MATCH($D$5,'Model 1'!$C$44:$G$44,0))</f>
        <v>0.573457823</v>
      </c>
      <c r="O328" s="33">
        <f t="array" ref="O328">INDEX('Model 1'!EMBLEMFac21Fac18,MATCH(I328,'Model 1'!$A$80:$A$109,1),MATCH($D$4,'Model 1'!$C$79:$F$79,0))</f>
        <v>0.8512053781</v>
      </c>
      <c r="P328" s="33">
        <f t="shared" ref="P328:R328" si="653">P327</f>
        <v>0.9696737797</v>
      </c>
      <c r="Q328" s="33">
        <f t="shared" si="653"/>
        <v>0.9803476433</v>
      </c>
      <c r="R328" s="33">
        <f t="shared" si="653"/>
        <v>1.004679405</v>
      </c>
      <c r="S328" s="33">
        <f t="array" ref="S328">IFERROR(INDEX('Model 1'!EMBLEMFac21Fac26,MATCH(H328,'Model 1'!$H$203:$H$324,0),MATCH($D$4,'Model 1'!$C$202:$F$202,0)),S327)</f>
        <v>1.234845549</v>
      </c>
      <c r="T328" s="33">
        <f t="shared" si="3"/>
        <v>0.5285939698</v>
      </c>
      <c r="U328" s="5"/>
      <c r="V328" s="18">
        <f t="shared" si="31"/>
        <v>28</v>
      </c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18">
        <f t="shared" si="28"/>
        <v>107</v>
      </c>
      <c r="H329" s="5" t="s">
        <v>601</v>
      </c>
      <c r="I329" s="32">
        <f>IF('Model 1'!$B$330="C",$B$5*(1+'Model 1'!$B$329)^(V329-1),IF('Model 1'!$B$330="S",$B$5*(1+'Model 1'!$B$329*(V329-1)),$B$5))</f>
        <v>666.3867017</v>
      </c>
      <c r="J329" s="33">
        <f t="shared" ref="J329:M329" si="654">J328</f>
        <v>0.5234722574</v>
      </c>
      <c r="K329" s="33">
        <f t="shared" si="654"/>
        <v>0.9691677626</v>
      </c>
      <c r="L329" s="33">
        <f t="shared" si="654"/>
        <v>0.9862433547</v>
      </c>
      <c r="M329" s="33">
        <f t="shared" si="654"/>
        <v>1.83511693</v>
      </c>
      <c r="N329" s="33">
        <f t="array" ref="N329">INDEX('Model 1'!EMBLEMFac9Fac18,MATCH(I329,'Model 1'!$A$45:$A$74,1),MATCH($D$5,'Model 1'!$C$44:$G$44,0))</f>
        <v>0.573457823</v>
      </c>
      <c r="O329" s="33">
        <f t="array" ref="O329">INDEX('Model 1'!EMBLEMFac21Fac18,MATCH(I329,'Model 1'!$A$80:$A$109,1),MATCH($D$4,'Model 1'!$C$79:$F$79,0))</f>
        <v>0.8512053781</v>
      </c>
      <c r="P329" s="33">
        <f t="shared" ref="P329:R329" si="655">P328</f>
        <v>0.9696737797</v>
      </c>
      <c r="Q329" s="33">
        <f t="shared" si="655"/>
        <v>0.9803476433</v>
      </c>
      <c r="R329" s="33">
        <f t="shared" si="655"/>
        <v>1.004679405</v>
      </c>
      <c r="S329" s="33">
        <f t="array" ref="S329">IFERROR(INDEX('Model 1'!EMBLEMFac21Fac26,MATCH(H329,'Model 1'!$H$203:$H$324,0),MATCH($D$4,'Model 1'!$C$202:$F$202,0)),S328)</f>
        <v>1.234845549</v>
      </c>
      <c r="T329" s="33">
        <f t="shared" si="3"/>
        <v>0.5285939698</v>
      </c>
      <c r="U329" s="5"/>
      <c r="V329" s="18">
        <f t="shared" si="31"/>
        <v>28</v>
      </c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18">
        <f t="shared" si="28"/>
        <v>107</v>
      </c>
      <c r="H330" s="5" t="s">
        <v>602</v>
      </c>
      <c r="I330" s="32">
        <f>IF('Model 1'!$B$330="C",$B$5*(1+'Model 1'!$B$329)^(V330-1),IF('Model 1'!$B$330="S",$B$5*(1+'Model 1'!$B$329*(V330-1)),$B$5))</f>
        <v>666.3867017</v>
      </c>
      <c r="J330" s="33">
        <f t="shared" ref="J330:M330" si="656">J329</f>
        <v>0.5234722574</v>
      </c>
      <c r="K330" s="33">
        <f t="shared" si="656"/>
        <v>0.9691677626</v>
      </c>
      <c r="L330" s="33">
        <f t="shared" si="656"/>
        <v>0.9862433547</v>
      </c>
      <c r="M330" s="33">
        <f t="shared" si="656"/>
        <v>1.83511693</v>
      </c>
      <c r="N330" s="33">
        <f t="array" ref="N330">INDEX('Model 1'!EMBLEMFac9Fac18,MATCH(I330,'Model 1'!$A$45:$A$74,1),MATCH($D$5,'Model 1'!$C$44:$G$44,0))</f>
        <v>0.573457823</v>
      </c>
      <c r="O330" s="33">
        <f t="array" ref="O330">INDEX('Model 1'!EMBLEMFac21Fac18,MATCH(I330,'Model 1'!$A$80:$A$109,1),MATCH($D$4,'Model 1'!$C$79:$F$79,0))</f>
        <v>0.8512053781</v>
      </c>
      <c r="P330" s="33">
        <f t="shared" ref="P330:R330" si="657">P329</f>
        <v>0.9696737797</v>
      </c>
      <c r="Q330" s="33">
        <f t="shared" si="657"/>
        <v>0.9803476433</v>
      </c>
      <c r="R330" s="33">
        <f t="shared" si="657"/>
        <v>1.004679405</v>
      </c>
      <c r="S330" s="33">
        <f t="array" ref="S330">IFERROR(INDEX('Model 1'!EMBLEMFac21Fac26,MATCH(H330,'Model 1'!$H$203:$H$324,0),MATCH($D$4,'Model 1'!$C$202:$F$202,0)),S329)</f>
        <v>1.234845549</v>
      </c>
      <c r="T330" s="33">
        <f t="shared" si="3"/>
        <v>0.5285939698</v>
      </c>
      <c r="U330" s="5"/>
      <c r="V330" s="18">
        <f t="shared" si="31"/>
        <v>28</v>
      </c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18">
        <f t="shared" si="28"/>
        <v>107</v>
      </c>
      <c r="H331" s="5" t="s">
        <v>603</v>
      </c>
      <c r="I331" s="32">
        <f>IF('Model 1'!$B$330="C",$B$5*(1+'Model 1'!$B$329)^(V331-1),IF('Model 1'!$B$330="S",$B$5*(1+'Model 1'!$B$329*(V331-1)),$B$5))</f>
        <v>666.3867017</v>
      </c>
      <c r="J331" s="33">
        <f t="shared" ref="J331:M331" si="658">J330</f>
        <v>0.5234722574</v>
      </c>
      <c r="K331" s="33">
        <f t="shared" si="658"/>
        <v>0.9691677626</v>
      </c>
      <c r="L331" s="33">
        <f t="shared" si="658"/>
        <v>0.9862433547</v>
      </c>
      <c r="M331" s="33">
        <f t="shared" si="658"/>
        <v>1.83511693</v>
      </c>
      <c r="N331" s="33">
        <f t="array" ref="N331">INDEX('Model 1'!EMBLEMFac9Fac18,MATCH(I331,'Model 1'!$A$45:$A$74,1),MATCH($D$5,'Model 1'!$C$44:$G$44,0))</f>
        <v>0.573457823</v>
      </c>
      <c r="O331" s="33">
        <f t="array" ref="O331">INDEX('Model 1'!EMBLEMFac21Fac18,MATCH(I331,'Model 1'!$A$80:$A$109,1),MATCH($D$4,'Model 1'!$C$79:$F$79,0))</f>
        <v>0.8512053781</v>
      </c>
      <c r="P331" s="33">
        <f t="shared" ref="P331:R331" si="659">P330</f>
        <v>0.9696737797</v>
      </c>
      <c r="Q331" s="33">
        <f t="shared" si="659"/>
        <v>0.9803476433</v>
      </c>
      <c r="R331" s="33">
        <f t="shared" si="659"/>
        <v>1.004679405</v>
      </c>
      <c r="S331" s="33">
        <f t="array" ref="S331">IFERROR(INDEX('Model 1'!EMBLEMFac21Fac26,MATCH(H331,'Model 1'!$H$203:$H$324,0),MATCH($D$4,'Model 1'!$C$202:$F$202,0)),S330)</f>
        <v>1.234845549</v>
      </c>
      <c r="T331" s="33">
        <f t="shared" si="3"/>
        <v>0.5285939698</v>
      </c>
      <c r="U331" s="5"/>
      <c r="V331" s="18">
        <f t="shared" si="31"/>
        <v>28</v>
      </c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18">
        <f t="shared" si="28"/>
        <v>107</v>
      </c>
      <c r="H332" s="5" t="s">
        <v>604</v>
      </c>
      <c r="I332" s="32">
        <f>IF('Model 1'!$B$330="C",$B$5*(1+'Model 1'!$B$329)^(V332-1),IF('Model 1'!$B$330="S",$B$5*(1+'Model 1'!$B$329*(V332-1)),$B$5))</f>
        <v>666.3867017</v>
      </c>
      <c r="J332" s="33">
        <f t="shared" ref="J332:M332" si="660">J331</f>
        <v>0.5234722574</v>
      </c>
      <c r="K332" s="33">
        <f t="shared" si="660"/>
        <v>0.9691677626</v>
      </c>
      <c r="L332" s="33">
        <f t="shared" si="660"/>
        <v>0.9862433547</v>
      </c>
      <c r="M332" s="33">
        <f t="shared" si="660"/>
        <v>1.83511693</v>
      </c>
      <c r="N332" s="33">
        <f t="array" ref="N332">INDEX('Model 1'!EMBLEMFac9Fac18,MATCH(I332,'Model 1'!$A$45:$A$74,1),MATCH($D$5,'Model 1'!$C$44:$G$44,0))</f>
        <v>0.573457823</v>
      </c>
      <c r="O332" s="33">
        <f t="array" ref="O332">INDEX('Model 1'!EMBLEMFac21Fac18,MATCH(I332,'Model 1'!$A$80:$A$109,1),MATCH($D$4,'Model 1'!$C$79:$F$79,0))</f>
        <v>0.8512053781</v>
      </c>
      <c r="P332" s="33">
        <f t="shared" ref="P332:R332" si="661">P331</f>
        <v>0.9696737797</v>
      </c>
      <c r="Q332" s="33">
        <f t="shared" si="661"/>
        <v>0.9803476433</v>
      </c>
      <c r="R332" s="33">
        <f t="shared" si="661"/>
        <v>1.004679405</v>
      </c>
      <c r="S332" s="33">
        <f t="array" ref="S332">IFERROR(INDEX('Model 1'!EMBLEMFac21Fac26,MATCH(H332,'Model 1'!$H$203:$H$324,0),MATCH($D$4,'Model 1'!$C$202:$F$202,0)),S331)</f>
        <v>1.234845549</v>
      </c>
      <c r="T332" s="33">
        <f t="shared" si="3"/>
        <v>0.5285939698</v>
      </c>
      <c r="U332" s="5"/>
      <c r="V332" s="18">
        <f t="shared" si="31"/>
        <v>28</v>
      </c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18">
        <f t="shared" si="28"/>
        <v>107</v>
      </c>
      <c r="H333" s="5" t="s">
        <v>605</v>
      </c>
      <c r="I333" s="32">
        <f>IF('Model 1'!$B$330="C",$B$5*(1+'Model 1'!$B$329)^(V333-1),IF('Model 1'!$B$330="S",$B$5*(1+'Model 1'!$B$329*(V333-1)),$B$5))</f>
        <v>666.3867017</v>
      </c>
      <c r="J333" s="33">
        <f t="shared" ref="J333:M333" si="662">J332</f>
        <v>0.5234722574</v>
      </c>
      <c r="K333" s="33">
        <f t="shared" si="662"/>
        <v>0.9691677626</v>
      </c>
      <c r="L333" s="33">
        <f t="shared" si="662"/>
        <v>0.9862433547</v>
      </c>
      <c r="M333" s="33">
        <f t="shared" si="662"/>
        <v>1.83511693</v>
      </c>
      <c r="N333" s="33">
        <f t="array" ref="N333">INDEX('Model 1'!EMBLEMFac9Fac18,MATCH(I333,'Model 1'!$A$45:$A$74,1),MATCH($D$5,'Model 1'!$C$44:$G$44,0))</f>
        <v>0.573457823</v>
      </c>
      <c r="O333" s="33">
        <f t="array" ref="O333">INDEX('Model 1'!EMBLEMFac21Fac18,MATCH(I333,'Model 1'!$A$80:$A$109,1),MATCH($D$4,'Model 1'!$C$79:$F$79,0))</f>
        <v>0.8512053781</v>
      </c>
      <c r="P333" s="33">
        <f t="shared" ref="P333:R333" si="663">P332</f>
        <v>0.9696737797</v>
      </c>
      <c r="Q333" s="33">
        <f t="shared" si="663"/>
        <v>0.9803476433</v>
      </c>
      <c r="R333" s="33">
        <f t="shared" si="663"/>
        <v>1.004679405</v>
      </c>
      <c r="S333" s="33">
        <f t="array" ref="S333">IFERROR(INDEX('Model 1'!EMBLEMFac21Fac26,MATCH(H333,'Model 1'!$H$203:$H$324,0),MATCH($D$4,'Model 1'!$C$202:$F$202,0)),S332)</f>
        <v>1.234845549</v>
      </c>
      <c r="T333" s="33">
        <f t="shared" si="3"/>
        <v>0.5285939698</v>
      </c>
      <c r="U333" s="5"/>
      <c r="V333" s="18">
        <f t="shared" si="31"/>
        <v>28</v>
      </c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18">
        <f t="shared" si="28"/>
        <v>107</v>
      </c>
      <c r="H334" s="5" t="s">
        <v>606</v>
      </c>
      <c r="I334" s="32">
        <f>IF('Model 1'!$B$330="C",$B$5*(1+'Model 1'!$B$329)^(V334-1),IF('Model 1'!$B$330="S",$B$5*(1+'Model 1'!$B$329*(V334-1)),$B$5))</f>
        <v>666.3867017</v>
      </c>
      <c r="J334" s="33">
        <f t="shared" ref="J334:M334" si="664">J333</f>
        <v>0.5234722574</v>
      </c>
      <c r="K334" s="33">
        <f t="shared" si="664"/>
        <v>0.9691677626</v>
      </c>
      <c r="L334" s="33">
        <f t="shared" si="664"/>
        <v>0.9862433547</v>
      </c>
      <c r="M334" s="33">
        <f t="shared" si="664"/>
        <v>1.83511693</v>
      </c>
      <c r="N334" s="33">
        <f t="array" ref="N334">INDEX('Model 1'!EMBLEMFac9Fac18,MATCH(I334,'Model 1'!$A$45:$A$74,1),MATCH($D$5,'Model 1'!$C$44:$G$44,0))</f>
        <v>0.573457823</v>
      </c>
      <c r="O334" s="33">
        <f t="array" ref="O334">INDEX('Model 1'!EMBLEMFac21Fac18,MATCH(I334,'Model 1'!$A$80:$A$109,1),MATCH($D$4,'Model 1'!$C$79:$F$79,0))</f>
        <v>0.8512053781</v>
      </c>
      <c r="P334" s="33">
        <f t="shared" ref="P334:R334" si="665">P333</f>
        <v>0.9696737797</v>
      </c>
      <c r="Q334" s="33">
        <f t="shared" si="665"/>
        <v>0.9803476433</v>
      </c>
      <c r="R334" s="33">
        <f t="shared" si="665"/>
        <v>1.004679405</v>
      </c>
      <c r="S334" s="33">
        <f t="array" ref="S334">IFERROR(INDEX('Model 1'!EMBLEMFac21Fac26,MATCH(H334,'Model 1'!$H$203:$H$324,0),MATCH($D$4,'Model 1'!$C$202:$F$202,0)),S333)</f>
        <v>1.234845549</v>
      </c>
      <c r="T334" s="33">
        <f t="shared" si="3"/>
        <v>0.5285939698</v>
      </c>
      <c r="U334" s="5"/>
      <c r="V334" s="18">
        <f t="shared" si="31"/>
        <v>28</v>
      </c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18">
        <f t="shared" si="28"/>
        <v>107</v>
      </c>
      <c r="H335" s="5" t="s">
        <v>607</v>
      </c>
      <c r="I335" s="32">
        <f>IF('Model 1'!$B$330="C",$B$5*(1+'Model 1'!$B$329)^(V335-1),IF('Model 1'!$B$330="S",$B$5*(1+'Model 1'!$B$329*(V335-1)),$B$5))</f>
        <v>666.3867017</v>
      </c>
      <c r="J335" s="33">
        <f t="shared" ref="J335:M335" si="666">J334</f>
        <v>0.5234722574</v>
      </c>
      <c r="K335" s="33">
        <f t="shared" si="666"/>
        <v>0.9691677626</v>
      </c>
      <c r="L335" s="33">
        <f t="shared" si="666"/>
        <v>0.9862433547</v>
      </c>
      <c r="M335" s="33">
        <f t="shared" si="666"/>
        <v>1.83511693</v>
      </c>
      <c r="N335" s="33">
        <f t="array" ref="N335">INDEX('Model 1'!EMBLEMFac9Fac18,MATCH(I335,'Model 1'!$A$45:$A$74,1),MATCH($D$5,'Model 1'!$C$44:$G$44,0))</f>
        <v>0.573457823</v>
      </c>
      <c r="O335" s="33">
        <f t="array" ref="O335">INDEX('Model 1'!EMBLEMFac21Fac18,MATCH(I335,'Model 1'!$A$80:$A$109,1),MATCH($D$4,'Model 1'!$C$79:$F$79,0))</f>
        <v>0.8512053781</v>
      </c>
      <c r="P335" s="33">
        <f t="shared" ref="P335:R335" si="667">P334</f>
        <v>0.9696737797</v>
      </c>
      <c r="Q335" s="33">
        <f t="shared" si="667"/>
        <v>0.9803476433</v>
      </c>
      <c r="R335" s="33">
        <f t="shared" si="667"/>
        <v>1.004679405</v>
      </c>
      <c r="S335" s="33">
        <f t="array" ref="S335">IFERROR(INDEX('Model 1'!EMBLEMFac21Fac26,MATCH(H335,'Model 1'!$H$203:$H$324,0),MATCH($D$4,'Model 1'!$C$202:$F$202,0)),S334)</f>
        <v>1.234845549</v>
      </c>
      <c r="T335" s="33">
        <f t="shared" si="3"/>
        <v>0.5285939698</v>
      </c>
      <c r="U335" s="5"/>
      <c r="V335" s="18">
        <f t="shared" si="31"/>
        <v>28</v>
      </c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18">
        <f t="shared" si="28"/>
        <v>107</v>
      </c>
      <c r="H336" s="5" t="s">
        <v>608</v>
      </c>
      <c r="I336" s="32">
        <f>IF('Model 1'!$B$330="C",$B$5*(1+'Model 1'!$B$329)^(V336-1),IF('Model 1'!$B$330="S",$B$5*(1+'Model 1'!$B$329*(V336-1)),$B$5))</f>
        <v>666.3867017</v>
      </c>
      <c r="J336" s="33">
        <f t="shared" ref="J336:M336" si="668">J335</f>
        <v>0.5234722574</v>
      </c>
      <c r="K336" s="33">
        <f t="shared" si="668"/>
        <v>0.9691677626</v>
      </c>
      <c r="L336" s="33">
        <f t="shared" si="668"/>
        <v>0.9862433547</v>
      </c>
      <c r="M336" s="33">
        <f t="shared" si="668"/>
        <v>1.83511693</v>
      </c>
      <c r="N336" s="33">
        <f t="array" ref="N336">INDEX('Model 1'!EMBLEMFac9Fac18,MATCH(I336,'Model 1'!$A$45:$A$74,1),MATCH($D$5,'Model 1'!$C$44:$G$44,0))</f>
        <v>0.573457823</v>
      </c>
      <c r="O336" s="33">
        <f t="array" ref="O336">INDEX('Model 1'!EMBLEMFac21Fac18,MATCH(I336,'Model 1'!$A$80:$A$109,1),MATCH($D$4,'Model 1'!$C$79:$F$79,0))</f>
        <v>0.8512053781</v>
      </c>
      <c r="P336" s="33">
        <f t="shared" ref="P336:R336" si="669">P335</f>
        <v>0.9696737797</v>
      </c>
      <c r="Q336" s="33">
        <f t="shared" si="669"/>
        <v>0.9803476433</v>
      </c>
      <c r="R336" s="33">
        <f t="shared" si="669"/>
        <v>1.004679405</v>
      </c>
      <c r="S336" s="33">
        <f t="array" ref="S336">IFERROR(INDEX('Model 1'!EMBLEMFac21Fac26,MATCH(H336,'Model 1'!$H$203:$H$324,0),MATCH($D$4,'Model 1'!$C$202:$F$202,0)),S335)</f>
        <v>1.234845549</v>
      </c>
      <c r="T336" s="33">
        <f t="shared" si="3"/>
        <v>0.5285939698</v>
      </c>
      <c r="U336" s="5"/>
      <c r="V336" s="18">
        <f t="shared" si="31"/>
        <v>28</v>
      </c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18">
        <f t="shared" si="28"/>
        <v>107</v>
      </c>
      <c r="H337" s="5" t="s">
        <v>609</v>
      </c>
      <c r="I337" s="32">
        <f>IF('Model 1'!$B$330="C",$B$5*(1+'Model 1'!$B$329)^(V337-1),IF('Model 1'!$B$330="S",$B$5*(1+'Model 1'!$B$329*(V337-1)),$B$5))</f>
        <v>666.3867017</v>
      </c>
      <c r="J337" s="33">
        <f t="shared" ref="J337:M337" si="670">J336</f>
        <v>0.5234722574</v>
      </c>
      <c r="K337" s="33">
        <f t="shared" si="670"/>
        <v>0.9691677626</v>
      </c>
      <c r="L337" s="33">
        <f t="shared" si="670"/>
        <v>0.9862433547</v>
      </c>
      <c r="M337" s="33">
        <f t="shared" si="670"/>
        <v>1.83511693</v>
      </c>
      <c r="N337" s="33">
        <f t="array" ref="N337">INDEX('Model 1'!EMBLEMFac9Fac18,MATCH(I337,'Model 1'!$A$45:$A$74,1),MATCH($D$5,'Model 1'!$C$44:$G$44,0))</f>
        <v>0.573457823</v>
      </c>
      <c r="O337" s="33">
        <f t="array" ref="O337">INDEX('Model 1'!EMBLEMFac21Fac18,MATCH(I337,'Model 1'!$A$80:$A$109,1),MATCH($D$4,'Model 1'!$C$79:$F$79,0))</f>
        <v>0.8512053781</v>
      </c>
      <c r="P337" s="33">
        <f t="shared" ref="P337:R337" si="671">P336</f>
        <v>0.9696737797</v>
      </c>
      <c r="Q337" s="33">
        <f t="shared" si="671"/>
        <v>0.9803476433</v>
      </c>
      <c r="R337" s="33">
        <f t="shared" si="671"/>
        <v>1.004679405</v>
      </c>
      <c r="S337" s="33">
        <f t="array" ref="S337">IFERROR(INDEX('Model 1'!EMBLEMFac21Fac26,MATCH(H337,'Model 1'!$H$203:$H$324,0),MATCH($D$4,'Model 1'!$C$202:$F$202,0)),S336)</f>
        <v>1.234845549</v>
      </c>
      <c r="T337" s="33">
        <f t="shared" si="3"/>
        <v>0.5285939698</v>
      </c>
      <c r="U337" s="5"/>
      <c r="V337" s="18">
        <f t="shared" si="31"/>
        <v>28</v>
      </c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18">
        <f t="shared" si="28"/>
        <v>107</v>
      </c>
      <c r="H338" s="5" t="s">
        <v>610</v>
      </c>
      <c r="I338" s="32">
        <f>IF('Model 1'!$B$330="C",$B$5*(1+'Model 1'!$B$329)^(V338-1),IF('Model 1'!$B$330="S",$B$5*(1+'Model 1'!$B$329*(V338-1)),$B$5))</f>
        <v>666.3867017</v>
      </c>
      <c r="J338" s="33">
        <f t="shared" ref="J338:M338" si="672">J337</f>
        <v>0.5234722574</v>
      </c>
      <c r="K338" s="33">
        <f t="shared" si="672"/>
        <v>0.9691677626</v>
      </c>
      <c r="L338" s="33">
        <f t="shared" si="672"/>
        <v>0.9862433547</v>
      </c>
      <c r="M338" s="33">
        <f t="shared" si="672"/>
        <v>1.83511693</v>
      </c>
      <c r="N338" s="33">
        <f t="array" ref="N338">INDEX('Model 1'!EMBLEMFac9Fac18,MATCH(I338,'Model 1'!$A$45:$A$74,1),MATCH($D$5,'Model 1'!$C$44:$G$44,0))</f>
        <v>0.573457823</v>
      </c>
      <c r="O338" s="33">
        <f t="array" ref="O338">INDEX('Model 1'!EMBLEMFac21Fac18,MATCH(I338,'Model 1'!$A$80:$A$109,1),MATCH($D$4,'Model 1'!$C$79:$F$79,0))</f>
        <v>0.8512053781</v>
      </c>
      <c r="P338" s="33">
        <f t="shared" ref="P338:R338" si="673">P337</f>
        <v>0.9696737797</v>
      </c>
      <c r="Q338" s="33">
        <f t="shared" si="673"/>
        <v>0.9803476433</v>
      </c>
      <c r="R338" s="33">
        <f t="shared" si="673"/>
        <v>1.004679405</v>
      </c>
      <c r="S338" s="33">
        <f t="array" ref="S338">IFERROR(INDEX('Model 1'!EMBLEMFac21Fac26,MATCH(H338,'Model 1'!$H$203:$H$324,0),MATCH($D$4,'Model 1'!$C$202:$F$202,0)),S337)</f>
        <v>1.234845549</v>
      </c>
      <c r="T338" s="33">
        <f t="shared" si="3"/>
        <v>0.5285939698</v>
      </c>
      <c r="U338" s="5"/>
      <c r="V338" s="18">
        <f t="shared" si="31"/>
        <v>28</v>
      </c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18">
        <f t="shared" si="28"/>
        <v>107</v>
      </c>
      <c r="H339" s="5" t="s">
        <v>611</v>
      </c>
      <c r="I339" s="32">
        <f>IF('Model 1'!$B$330="C",$B$5*(1+'Model 1'!$B$329)^(V339-1),IF('Model 1'!$B$330="S",$B$5*(1+'Model 1'!$B$329*(V339-1)),$B$5))</f>
        <v>666.3867017</v>
      </c>
      <c r="J339" s="33">
        <f t="shared" ref="J339:M339" si="674">J338</f>
        <v>0.5234722574</v>
      </c>
      <c r="K339" s="33">
        <f t="shared" si="674"/>
        <v>0.9691677626</v>
      </c>
      <c r="L339" s="33">
        <f t="shared" si="674"/>
        <v>0.9862433547</v>
      </c>
      <c r="M339" s="33">
        <f t="shared" si="674"/>
        <v>1.83511693</v>
      </c>
      <c r="N339" s="33">
        <f t="array" ref="N339">INDEX('Model 1'!EMBLEMFac9Fac18,MATCH(I339,'Model 1'!$A$45:$A$74,1),MATCH($D$5,'Model 1'!$C$44:$G$44,0))</f>
        <v>0.573457823</v>
      </c>
      <c r="O339" s="33">
        <f t="array" ref="O339">INDEX('Model 1'!EMBLEMFac21Fac18,MATCH(I339,'Model 1'!$A$80:$A$109,1),MATCH($D$4,'Model 1'!$C$79:$F$79,0))</f>
        <v>0.8512053781</v>
      </c>
      <c r="P339" s="33">
        <f t="shared" ref="P339:R339" si="675">P338</f>
        <v>0.9696737797</v>
      </c>
      <c r="Q339" s="33">
        <f t="shared" si="675"/>
        <v>0.9803476433</v>
      </c>
      <c r="R339" s="33">
        <f t="shared" si="675"/>
        <v>1.004679405</v>
      </c>
      <c r="S339" s="33">
        <f t="array" ref="S339">IFERROR(INDEX('Model 1'!EMBLEMFac21Fac26,MATCH(H339,'Model 1'!$H$203:$H$324,0),MATCH($D$4,'Model 1'!$C$202:$F$202,0)),S338)</f>
        <v>1.234845549</v>
      </c>
      <c r="T339" s="33">
        <f t="shared" si="3"/>
        <v>0.5285939698</v>
      </c>
      <c r="U339" s="5"/>
      <c r="V339" s="18">
        <f t="shared" si="31"/>
        <v>28</v>
      </c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18">
        <f t="shared" si="28"/>
        <v>108</v>
      </c>
      <c r="H340" s="5" t="s">
        <v>612</v>
      </c>
      <c r="I340" s="32">
        <f>IF('Model 1'!$B$330="C",$B$5*(1+'Model 1'!$B$329)^(V340-1),IF('Model 1'!$B$330="S",$B$5*(1+'Model 1'!$B$329*(V340-1)),$B$5))</f>
        <v>686.3783027</v>
      </c>
      <c r="J340" s="33">
        <f t="shared" ref="J340:M340" si="676">J339</f>
        <v>0.5234722574</v>
      </c>
      <c r="K340" s="33">
        <f t="shared" si="676"/>
        <v>0.9691677626</v>
      </c>
      <c r="L340" s="33">
        <f t="shared" si="676"/>
        <v>0.9862433547</v>
      </c>
      <c r="M340" s="33">
        <f t="shared" si="676"/>
        <v>1.83511693</v>
      </c>
      <c r="N340" s="33">
        <f t="array" ref="N340">INDEX('Model 1'!EMBLEMFac9Fac18,MATCH(I340,'Model 1'!$A$45:$A$74,1),MATCH($D$5,'Model 1'!$C$44:$G$44,0))</f>
        <v>0.573457823</v>
      </c>
      <c r="O340" s="33">
        <f t="array" ref="O340">INDEX('Model 1'!EMBLEMFac21Fac18,MATCH(I340,'Model 1'!$A$80:$A$109,1),MATCH($D$4,'Model 1'!$C$79:$F$79,0))</f>
        <v>0.8512053781</v>
      </c>
      <c r="P340" s="33">
        <f t="shared" ref="P340:R340" si="677">P339</f>
        <v>0.9696737797</v>
      </c>
      <c r="Q340" s="33">
        <f t="shared" si="677"/>
        <v>0.9803476433</v>
      </c>
      <c r="R340" s="33">
        <f t="shared" si="677"/>
        <v>1.004679405</v>
      </c>
      <c r="S340" s="33">
        <f t="array" ref="S340">IFERROR(INDEX('Model 1'!EMBLEMFac21Fac26,MATCH(H340,'Model 1'!$H$203:$H$324,0),MATCH($D$4,'Model 1'!$C$202:$F$202,0)),S339)</f>
        <v>1.234845549</v>
      </c>
      <c r="T340" s="33">
        <f t="shared" si="3"/>
        <v>0.5285939698</v>
      </c>
      <c r="U340" s="5"/>
      <c r="V340" s="18">
        <f t="shared" si="31"/>
        <v>29</v>
      </c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18">
        <f t="shared" si="28"/>
        <v>108</v>
      </c>
      <c r="H341" s="5" t="s">
        <v>613</v>
      </c>
      <c r="I341" s="32">
        <f>IF('Model 1'!$B$330="C",$B$5*(1+'Model 1'!$B$329)^(V341-1),IF('Model 1'!$B$330="S",$B$5*(1+'Model 1'!$B$329*(V341-1)),$B$5))</f>
        <v>686.3783027</v>
      </c>
      <c r="J341" s="33">
        <f t="shared" ref="J341:M341" si="678">J340</f>
        <v>0.5234722574</v>
      </c>
      <c r="K341" s="33">
        <f t="shared" si="678"/>
        <v>0.9691677626</v>
      </c>
      <c r="L341" s="33">
        <f t="shared" si="678"/>
        <v>0.9862433547</v>
      </c>
      <c r="M341" s="33">
        <f t="shared" si="678"/>
        <v>1.83511693</v>
      </c>
      <c r="N341" s="33">
        <f t="array" ref="N341">INDEX('Model 1'!EMBLEMFac9Fac18,MATCH(I341,'Model 1'!$A$45:$A$74,1),MATCH($D$5,'Model 1'!$C$44:$G$44,0))</f>
        <v>0.573457823</v>
      </c>
      <c r="O341" s="33">
        <f t="array" ref="O341">INDEX('Model 1'!EMBLEMFac21Fac18,MATCH(I341,'Model 1'!$A$80:$A$109,1),MATCH($D$4,'Model 1'!$C$79:$F$79,0))</f>
        <v>0.8512053781</v>
      </c>
      <c r="P341" s="33">
        <f t="shared" ref="P341:R341" si="679">P340</f>
        <v>0.9696737797</v>
      </c>
      <c r="Q341" s="33">
        <f t="shared" si="679"/>
        <v>0.9803476433</v>
      </c>
      <c r="R341" s="33">
        <f t="shared" si="679"/>
        <v>1.004679405</v>
      </c>
      <c r="S341" s="33">
        <f t="array" ref="S341">IFERROR(INDEX('Model 1'!EMBLEMFac21Fac26,MATCH(H341,'Model 1'!$H$203:$H$324,0),MATCH($D$4,'Model 1'!$C$202:$F$202,0)),S340)</f>
        <v>1.234845549</v>
      </c>
      <c r="T341" s="33">
        <f t="shared" si="3"/>
        <v>0.5285939698</v>
      </c>
      <c r="U341" s="5"/>
      <c r="V341" s="18">
        <f t="shared" si="31"/>
        <v>29</v>
      </c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18">
        <f t="shared" si="28"/>
        <v>108</v>
      </c>
      <c r="H342" s="5" t="s">
        <v>614</v>
      </c>
      <c r="I342" s="32">
        <f>IF('Model 1'!$B$330="C",$B$5*(1+'Model 1'!$B$329)^(V342-1),IF('Model 1'!$B$330="S",$B$5*(1+'Model 1'!$B$329*(V342-1)),$B$5))</f>
        <v>686.3783027</v>
      </c>
      <c r="J342" s="33">
        <f t="shared" ref="J342:M342" si="680">J341</f>
        <v>0.5234722574</v>
      </c>
      <c r="K342" s="33">
        <f t="shared" si="680"/>
        <v>0.9691677626</v>
      </c>
      <c r="L342" s="33">
        <f t="shared" si="680"/>
        <v>0.9862433547</v>
      </c>
      <c r="M342" s="33">
        <f t="shared" si="680"/>
        <v>1.83511693</v>
      </c>
      <c r="N342" s="33">
        <f t="array" ref="N342">INDEX('Model 1'!EMBLEMFac9Fac18,MATCH(I342,'Model 1'!$A$45:$A$74,1),MATCH($D$5,'Model 1'!$C$44:$G$44,0))</f>
        <v>0.573457823</v>
      </c>
      <c r="O342" s="33">
        <f t="array" ref="O342">INDEX('Model 1'!EMBLEMFac21Fac18,MATCH(I342,'Model 1'!$A$80:$A$109,1),MATCH($D$4,'Model 1'!$C$79:$F$79,0))</f>
        <v>0.8512053781</v>
      </c>
      <c r="P342" s="33">
        <f t="shared" ref="P342:R342" si="681">P341</f>
        <v>0.9696737797</v>
      </c>
      <c r="Q342" s="33">
        <f t="shared" si="681"/>
        <v>0.9803476433</v>
      </c>
      <c r="R342" s="33">
        <f t="shared" si="681"/>
        <v>1.004679405</v>
      </c>
      <c r="S342" s="33">
        <f t="array" ref="S342">IFERROR(INDEX('Model 1'!EMBLEMFac21Fac26,MATCH(H342,'Model 1'!$H$203:$H$324,0),MATCH($D$4,'Model 1'!$C$202:$F$202,0)),S341)</f>
        <v>1.234845549</v>
      </c>
      <c r="T342" s="33">
        <f t="shared" si="3"/>
        <v>0.5285939698</v>
      </c>
      <c r="U342" s="5"/>
      <c r="V342" s="18">
        <f t="shared" si="31"/>
        <v>29</v>
      </c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18">
        <f t="shared" si="28"/>
        <v>108</v>
      </c>
      <c r="H343" s="5" t="s">
        <v>615</v>
      </c>
      <c r="I343" s="32">
        <f>IF('Model 1'!$B$330="C",$B$5*(1+'Model 1'!$B$329)^(V343-1),IF('Model 1'!$B$330="S",$B$5*(1+'Model 1'!$B$329*(V343-1)),$B$5))</f>
        <v>686.3783027</v>
      </c>
      <c r="J343" s="33">
        <f t="shared" ref="J343:M343" si="682">J342</f>
        <v>0.5234722574</v>
      </c>
      <c r="K343" s="33">
        <f t="shared" si="682"/>
        <v>0.9691677626</v>
      </c>
      <c r="L343" s="33">
        <f t="shared" si="682"/>
        <v>0.9862433547</v>
      </c>
      <c r="M343" s="33">
        <f t="shared" si="682"/>
        <v>1.83511693</v>
      </c>
      <c r="N343" s="33">
        <f t="array" ref="N343">INDEX('Model 1'!EMBLEMFac9Fac18,MATCH(I343,'Model 1'!$A$45:$A$74,1),MATCH($D$5,'Model 1'!$C$44:$G$44,0))</f>
        <v>0.573457823</v>
      </c>
      <c r="O343" s="33">
        <f t="array" ref="O343">INDEX('Model 1'!EMBLEMFac21Fac18,MATCH(I343,'Model 1'!$A$80:$A$109,1),MATCH($D$4,'Model 1'!$C$79:$F$79,0))</f>
        <v>0.8512053781</v>
      </c>
      <c r="P343" s="33">
        <f t="shared" ref="P343:R343" si="683">P342</f>
        <v>0.9696737797</v>
      </c>
      <c r="Q343" s="33">
        <f t="shared" si="683"/>
        <v>0.9803476433</v>
      </c>
      <c r="R343" s="33">
        <f t="shared" si="683"/>
        <v>1.004679405</v>
      </c>
      <c r="S343" s="33">
        <f t="array" ref="S343">IFERROR(INDEX('Model 1'!EMBLEMFac21Fac26,MATCH(H343,'Model 1'!$H$203:$H$324,0),MATCH($D$4,'Model 1'!$C$202:$F$202,0)),S342)</f>
        <v>1.234845549</v>
      </c>
      <c r="T343" s="33">
        <f t="shared" si="3"/>
        <v>0.5285939698</v>
      </c>
      <c r="U343" s="5"/>
      <c r="V343" s="18">
        <f t="shared" si="31"/>
        <v>29</v>
      </c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18">
        <f t="shared" si="28"/>
        <v>108</v>
      </c>
      <c r="H344" s="5" t="s">
        <v>616</v>
      </c>
      <c r="I344" s="32">
        <f>IF('Model 1'!$B$330="C",$B$5*(1+'Model 1'!$B$329)^(V344-1),IF('Model 1'!$B$330="S",$B$5*(1+'Model 1'!$B$329*(V344-1)),$B$5))</f>
        <v>686.3783027</v>
      </c>
      <c r="J344" s="33">
        <f t="shared" ref="J344:M344" si="684">J343</f>
        <v>0.5234722574</v>
      </c>
      <c r="K344" s="33">
        <f t="shared" si="684"/>
        <v>0.9691677626</v>
      </c>
      <c r="L344" s="33">
        <f t="shared" si="684"/>
        <v>0.9862433547</v>
      </c>
      <c r="M344" s="33">
        <f t="shared" si="684"/>
        <v>1.83511693</v>
      </c>
      <c r="N344" s="33">
        <f t="array" ref="N344">INDEX('Model 1'!EMBLEMFac9Fac18,MATCH(I344,'Model 1'!$A$45:$A$74,1),MATCH($D$5,'Model 1'!$C$44:$G$44,0))</f>
        <v>0.573457823</v>
      </c>
      <c r="O344" s="33">
        <f t="array" ref="O344">INDEX('Model 1'!EMBLEMFac21Fac18,MATCH(I344,'Model 1'!$A$80:$A$109,1),MATCH($D$4,'Model 1'!$C$79:$F$79,0))</f>
        <v>0.8512053781</v>
      </c>
      <c r="P344" s="33">
        <f t="shared" ref="P344:R344" si="685">P343</f>
        <v>0.9696737797</v>
      </c>
      <c r="Q344" s="33">
        <f t="shared" si="685"/>
        <v>0.9803476433</v>
      </c>
      <c r="R344" s="33">
        <f t="shared" si="685"/>
        <v>1.004679405</v>
      </c>
      <c r="S344" s="33">
        <f t="array" ref="S344">IFERROR(INDEX('Model 1'!EMBLEMFac21Fac26,MATCH(H344,'Model 1'!$H$203:$H$324,0),MATCH($D$4,'Model 1'!$C$202:$F$202,0)),S343)</f>
        <v>1.234845549</v>
      </c>
      <c r="T344" s="33">
        <f t="shared" si="3"/>
        <v>0.5285939698</v>
      </c>
      <c r="U344" s="5"/>
      <c r="V344" s="18">
        <f t="shared" si="31"/>
        <v>29</v>
      </c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18">
        <f t="shared" si="28"/>
        <v>108</v>
      </c>
      <c r="H345" s="5" t="s">
        <v>617</v>
      </c>
      <c r="I345" s="32">
        <f>IF('Model 1'!$B$330="C",$B$5*(1+'Model 1'!$B$329)^(V345-1),IF('Model 1'!$B$330="S",$B$5*(1+'Model 1'!$B$329*(V345-1)),$B$5))</f>
        <v>686.3783027</v>
      </c>
      <c r="J345" s="33">
        <f t="shared" ref="J345:M345" si="686">J344</f>
        <v>0.5234722574</v>
      </c>
      <c r="K345" s="33">
        <f t="shared" si="686"/>
        <v>0.9691677626</v>
      </c>
      <c r="L345" s="33">
        <f t="shared" si="686"/>
        <v>0.9862433547</v>
      </c>
      <c r="M345" s="33">
        <f t="shared" si="686"/>
        <v>1.83511693</v>
      </c>
      <c r="N345" s="33">
        <f t="array" ref="N345">INDEX('Model 1'!EMBLEMFac9Fac18,MATCH(I345,'Model 1'!$A$45:$A$74,1),MATCH($D$5,'Model 1'!$C$44:$G$44,0))</f>
        <v>0.573457823</v>
      </c>
      <c r="O345" s="33">
        <f t="array" ref="O345">INDEX('Model 1'!EMBLEMFac21Fac18,MATCH(I345,'Model 1'!$A$80:$A$109,1),MATCH($D$4,'Model 1'!$C$79:$F$79,0))</f>
        <v>0.8512053781</v>
      </c>
      <c r="P345" s="33">
        <f t="shared" ref="P345:R345" si="687">P344</f>
        <v>0.9696737797</v>
      </c>
      <c r="Q345" s="33">
        <f t="shared" si="687"/>
        <v>0.9803476433</v>
      </c>
      <c r="R345" s="33">
        <f t="shared" si="687"/>
        <v>1.004679405</v>
      </c>
      <c r="S345" s="33">
        <f t="array" ref="S345">IFERROR(INDEX('Model 1'!EMBLEMFac21Fac26,MATCH(H345,'Model 1'!$H$203:$H$324,0),MATCH($D$4,'Model 1'!$C$202:$F$202,0)),S344)</f>
        <v>1.234845549</v>
      </c>
      <c r="T345" s="33">
        <f t="shared" si="3"/>
        <v>0.5285939698</v>
      </c>
      <c r="U345" s="5"/>
      <c r="V345" s="18">
        <f t="shared" si="31"/>
        <v>29</v>
      </c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18">
        <f t="shared" si="28"/>
        <v>108</v>
      </c>
      <c r="H346" s="5" t="s">
        <v>618</v>
      </c>
      <c r="I346" s="32">
        <f>IF('Model 1'!$B$330="C",$B$5*(1+'Model 1'!$B$329)^(V346-1),IF('Model 1'!$B$330="S",$B$5*(1+'Model 1'!$B$329*(V346-1)),$B$5))</f>
        <v>686.3783027</v>
      </c>
      <c r="J346" s="33">
        <f t="shared" ref="J346:M346" si="688">J345</f>
        <v>0.5234722574</v>
      </c>
      <c r="K346" s="33">
        <f t="shared" si="688"/>
        <v>0.9691677626</v>
      </c>
      <c r="L346" s="33">
        <f t="shared" si="688"/>
        <v>0.9862433547</v>
      </c>
      <c r="M346" s="33">
        <f t="shared" si="688"/>
        <v>1.83511693</v>
      </c>
      <c r="N346" s="33">
        <f t="array" ref="N346">INDEX('Model 1'!EMBLEMFac9Fac18,MATCH(I346,'Model 1'!$A$45:$A$74,1),MATCH($D$5,'Model 1'!$C$44:$G$44,0))</f>
        <v>0.573457823</v>
      </c>
      <c r="O346" s="33">
        <f t="array" ref="O346">INDEX('Model 1'!EMBLEMFac21Fac18,MATCH(I346,'Model 1'!$A$80:$A$109,1),MATCH($D$4,'Model 1'!$C$79:$F$79,0))</f>
        <v>0.8512053781</v>
      </c>
      <c r="P346" s="33">
        <f t="shared" ref="P346:R346" si="689">P345</f>
        <v>0.9696737797</v>
      </c>
      <c r="Q346" s="33">
        <f t="shared" si="689"/>
        <v>0.9803476433</v>
      </c>
      <c r="R346" s="33">
        <f t="shared" si="689"/>
        <v>1.004679405</v>
      </c>
      <c r="S346" s="33">
        <f t="array" ref="S346">IFERROR(INDEX('Model 1'!EMBLEMFac21Fac26,MATCH(H346,'Model 1'!$H$203:$H$324,0),MATCH($D$4,'Model 1'!$C$202:$F$202,0)),S345)</f>
        <v>1.234845549</v>
      </c>
      <c r="T346" s="33">
        <f t="shared" si="3"/>
        <v>0.5285939698</v>
      </c>
      <c r="U346" s="5"/>
      <c r="V346" s="18">
        <f t="shared" si="31"/>
        <v>29</v>
      </c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18">
        <f t="shared" si="28"/>
        <v>108</v>
      </c>
      <c r="H347" s="5" t="s">
        <v>619</v>
      </c>
      <c r="I347" s="32">
        <f>IF('Model 1'!$B$330="C",$B$5*(1+'Model 1'!$B$329)^(V347-1),IF('Model 1'!$B$330="S",$B$5*(1+'Model 1'!$B$329*(V347-1)),$B$5))</f>
        <v>686.3783027</v>
      </c>
      <c r="J347" s="33">
        <f t="shared" ref="J347:M347" si="690">J346</f>
        <v>0.5234722574</v>
      </c>
      <c r="K347" s="33">
        <f t="shared" si="690"/>
        <v>0.9691677626</v>
      </c>
      <c r="L347" s="33">
        <f t="shared" si="690"/>
        <v>0.9862433547</v>
      </c>
      <c r="M347" s="33">
        <f t="shared" si="690"/>
        <v>1.83511693</v>
      </c>
      <c r="N347" s="33">
        <f t="array" ref="N347">INDEX('Model 1'!EMBLEMFac9Fac18,MATCH(I347,'Model 1'!$A$45:$A$74,1),MATCH($D$5,'Model 1'!$C$44:$G$44,0))</f>
        <v>0.573457823</v>
      </c>
      <c r="O347" s="33">
        <f t="array" ref="O347">INDEX('Model 1'!EMBLEMFac21Fac18,MATCH(I347,'Model 1'!$A$80:$A$109,1),MATCH($D$4,'Model 1'!$C$79:$F$79,0))</f>
        <v>0.8512053781</v>
      </c>
      <c r="P347" s="33">
        <f t="shared" ref="P347:R347" si="691">P346</f>
        <v>0.9696737797</v>
      </c>
      <c r="Q347" s="33">
        <f t="shared" si="691"/>
        <v>0.9803476433</v>
      </c>
      <c r="R347" s="33">
        <f t="shared" si="691"/>
        <v>1.004679405</v>
      </c>
      <c r="S347" s="33">
        <f t="array" ref="S347">IFERROR(INDEX('Model 1'!EMBLEMFac21Fac26,MATCH(H347,'Model 1'!$H$203:$H$324,0),MATCH($D$4,'Model 1'!$C$202:$F$202,0)),S346)</f>
        <v>1.234845549</v>
      </c>
      <c r="T347" s="33">
        <f t="shared" si="3"/>
        <v>0.5285939698</v>
      </c>
      <c r="U347" s="5"/>
      <c r="V347" s="18">
        <f t="shared" si="31"/>
        <v>29</v>
      </c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18">
        <f t="shared" si="28"/>
        <v>108</v>
      </c>
      <c r="H348" s="5" t="s">
        <v>620</v>
      </c>
      <c r="I348" s="32">
        <f>IF('Model 1'!$B$330="C",$B$5*(1+'Model 1'!$B$329)^(V348-1),IF('Model 1'!$B$330="S",$B$5*(1+'Model 1'!$B$329*(V348-1)),$B$5))</f>
        <v>686.3783027</v>
      </c>
      <c r="J348" s="33">
        <f t="shared" ref="J348:M348" si="692">J347</f>
        <v>0.5234722574</v>
      </c>
      <c r="K348" s="33">
        <f t="shared" si="692"/>
        <v>0.9691677626</v>
      </c>
      <c r="L348" s="33">
        <f t="shared" si="692"/>
        <v>0.9862433547</v>
      </c>
      <c r="M348" s="33">
        <f t="shared" si="692"/>
        <v>1.83511693</v>
      </c>
      <c r="N348" s="33">
        <f t="array" ref="N348">INDEX('Model 1'!EMBLEMFac9Fac18,MATCH(I348,'Model 1'!$A$45:$A$74,1),MATCH($D$5,'Model 1'!$C$44:$G$44,0))</f>
        <v>0.573457823</v>
      </c>
      <c r="O348" s="33">
        <f t="array" ref="O348">INDEX('Model 1'!EMBLEMFac21Fac18,MATCH(I348,'Model 1'!$A$80:$A$109,1),MATCH($D$4,'Model 1'!$C$79:$F$79,0))</f>
        <v>0.8512053781</v>
      </c>
      <c r="P348" s="33">
        <f t="shared" ref="P348:R348" si="693">P347</f>
        <v>0.9696737797</v>
      </c>
      <c r="Q348" s="33">
        <f t="shared" si="693"/>
        <v>0.9803476433</v>
      </c>
      <c r="R348" s="33">
        <f t="shared" si="693"/>
        <v>1.004679405</v>
      </c>
      <c r="S348" s="33">
        <f t="array" ref="S348">IFERROR(INDEX('Model 1'!EMBLEMFac21Fac26,MATCH(H348,'Model 1'!$H$203:$H$324,0),MATCH($D$4,'Model 1'!$C$202:$F$202,0)),S347)</f>
        <v>1.234845549</v>
      </c>
      <c r="T348" s="33">
        <f t="shared" si="3"/>
        <v>0.5285939698</v>
      </c>
      <c r="U348" s="5"/>
      <c r="V348" s="18">
        <f t="shared" si="31"/>
        <v>29</v>
      </c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18">
        <f t="shared" si="28"/>
        <v>108</v>
      </c>
      <c r="H349" s="5" t="s">
        <v>621</v>
      </c>
      <c r="I349" s="32">
        <f>IF('Model 1'!$B$330="C",$B$5*(1+'Model 1'!$B$329)^(V349-1),IF('Model 1'!$B$330="S",$B$5*(1+'Model 1'!$B$329*(V349-1)),$B$5))</f>
        <v>686.3783027</v>
      </c>
      <c r="J349" s="33">
        <f t="shared" ref="J349:M349" si="694">J348</f>
        <v>0.5234722574</v>
      </c>
      <c r="K349" s="33">
        <f t="shared" si="694"/>
        <v>0.9691677626</v>
      </c>
      <c r="L349" s="33">
        <f t="shared" si="694"/>
        <v>0.9862433547</v>
      </c>
      <c r="M349" s="33">
        <f t="shared" si="694"/>
        <v>1.83511693</v>
      </c>
      <c r="N349" s="33">
        <f t="array" ref="N349">INDEX('Model 1'!EMBLEMFac9Fac18,MATCH(I349,'Model 1'!$A$45:$A$74,1),MATCH($D$5,'Model 1'!$C$44:$G$44,0))</f>
        <v>0.573457823</v>
      </c>
      <c r="O349" s="33">
        <f t="array" ref="O349">INDEX('Model 1'!EMBLEMFac21Fac18,MATCH(I349,'Model 1'!$A$80:$A$109,1),MATCH($D$4,'Model 1'!$C$79:$F$79,0))</f>
        <v>0.8512053781</v>
      </c>
      <c r="P349" s="33">
        <f t="shared" ref="P349:R349" si="695">P348</f>
        <v>0.9696737797</v>
      </c>
      <c r="Q349" s="33">
        <f t="shared" si="695"/>
        <v>0.9803476433</v>
      </c>
      <c r="R349" s="33">
        <f t="shared" si="695"/>
        <v>1.004679405</v>
      </c>
      <c r="S349" s="33">
        <f t="array" ref="S349">IFERROR(INDEX('Model 1'!EMBLEMFac21Fac26,MATCH(H349,'Model 1'!$H$203:$H$324,0),MATCH($D$4,'Model 1'!$C$202:$F$202,0)),S348)</f>
        <v>1.234845549</v>
      </c>
      <c r="T349" s="33">
        <f t="shared" si="3"/>
        <v>0.5285939698</v>
      </c>
      <c r="U349" s="5"/>
      <c r="V349" s="18">
        <f t="shared" si="31"/>
        <v>29</v>
      </c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18">
        <f t="shared" si="28"/>
        <v>108</v>
      </c>
      <c r="H350" s="5" t="s">
        <v>622</v>
      </c>
      <c r="I350" s="32">
        <f>IF('Model 1'!$B$330="C",$B$5*(1+'Model 1'!$B$329)^(V350-1),IF('Model 1'!$B$330="S",$B$5*(1+'Model 1'!$B$329*(V350-1)),$B$5))</f>
        <v>686.3783027</v>
      </c>
      <c r="J350" s="33">
        <f t="shared" ref="J350:M350" si="696">J349</f>
        <v>0.5234722574</v>
      </c>
      <c r="K350" s="33">
        <f t="shared" si="696"/>
        <v>0.9691677626</v>
      </c>
      <c r="L350" s="33">
        <f t="shared" si="696"/>
        <v>0.9862433547</v>
      </c>
      <c r="M350" s="33">
        <f t="shared" si="696"/>
        <v>1.83511693</v>
      </c>
      <c r="N350" s="33">
        <f t="array" ref="N350">INDEX('Model 1'!EMBLEMFac9Fac18,MATCH(I350,'Model 1'!$A$45:$A$74,1),MATCH($D$5,'Model 1'!$C$44:$G$44,0))</f>
        <v>0.573457823</v>
      </c>
      <c r="O350" s="33">
        <f t="array" ref="O350">INDEX('Model 1'!EMBLEMFac21Fac18,MATCH(I350,'Model 1'!$A$80:$A$109,1),MATCH($D$4,'Model 1'!$C$79:$F$79,0))</f>
        <v>0.8512053781</v>
      </c>
      <c r="P350" s="33">
        <f t="shared" ref="P350:R350" si="697">P349</f>
        <v>0.9696737797</v>
      </c>
      <c r="Q350" s="33">
        <f t="shared" si="697"/>
        <v>0.9803476433</v>
      </c>
      <c r="R350" s="33">
        <f t="shared" si="697"/>
        <v>1.004679405</v>
      </c>
      <c r="S350" s="33">
        <f t="array" ref="S350">IFERROR(INDEX('Model 1'!EMBLEMFac21Fac26,MATCH(H350,'Model 1'!$H$203:$H$324,0),MATCH($D$4,'Model 1'!$C$202:$F$202,0)),S349)</f>
        <v>1.234845549</v>
      </c>
      <c r="T350" s="33">
        <f t="shared" si="3"/>
        <v>0.5285939698</v>
      </c>
      <c r="U350" s="5"/>
      <c r="V350" s="18">
        <f t="shared" si="31"/>
        <v>29</v>
      </c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18">
        <f t="shared" si="28"/>
        <v>108</v>
      </c>
      <c r="H351" s="5" t="s">
        <v>623</v>
      </c>
      <c r="I351" s="32">
        <f>IF('Model 1'!$B$330="C",$B$5*(1+'Model 1'!$B$329)^(V351-1),IF('Model 1'!$B$330="S",$B$5*(1+'Model 1'!$B$329*(V351-1)),$B$5))</f>
        <v>686.3783027</v>
      </c>
      <c r="J351" s="33">
        <f t="shared" ref="J351:M351" si="698">J350</f>
        <v>0.5234722574</v>
      </c>
      <c r="K351" s="33">
        <f t="shared" si="698"/>
        <v>0.9691677626</v>
      </c>
      <c r="L351" s="33">
        <f t="shared" si="698"/>
        <v>0.9862433547</v>
      </c>
      <c r="M351" s="33">
        <f t="shared" si="698"/>
        <v>1.83511693</v>
      </c>
      <c r="N351" s="33">
        <f t="array" ref="N351">INDEX('Model 1'!EMBLEMFac9Fac18,MATCH(I351,'Model 1'!$A$45:$A$74,1),MATCH($D$5,'Model 1'!$C$44:$G$44,0))</f>
        <v>0.573457823</v>
      </c>
      <c r="O351" s="33">
        <f t="array" ref="O351">INDEX('Model 1'!EMBLEMFac21Fac18,MATCH(I351,'Model 1'!$A$80:$A$109,1),MATCH($D$4,'Model 1'!$C$79:$F$79,0))</f>
        <v>0.8512053781</v>
      </c>
      <c r="P351" s="33">
        <f t="shared" ref="P351:R351" si="699">P350</f>
        <v>0.9696737797</v>
      </c>
      <c r="Q351" s="33">
        <f t="shared" si="699"/>
        <v>0.9803476433</v>
      </c>
      <c r="R351" s="33">
        <f t="shared" si="699"/>
        <v>1.004679405</v>
      </c>
      <c r="S351" s="33">
        <f t="array" ref="S351">IFERROR(INDEX('Model 1'!EMBLEMFac21Fac26,MATCH(H351,'Model 1'!$H$203:$H$324,0),MATCH($D$4,'Model 1'!$C$202:$F$202,0)),S350)</f>
        <v>1.234845549</v>
      </c>
      <c r="T351" s="33">
        <f t="shared" si="3"/>
        <v>0.5285939698</v>
      </c>
      <c r="U351" s="5"/>
      <c r="V351" s="18">
        <f t="shared" si="31"/>
        <v>29</v>
      </c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18">
        <f t="shared" si="28"/>
        <v>109</v>
      </c>
      <c r="H352" s="5" t="s">
        <v>624</v>
      </c>
      <c r="I352" s="32">
        <f>IF('Model 1'!$B$330="C",$B$5*(1+'Model 1'!$B$329)^(V352-1),IF('Model 1'!$B$330="S",$B$5*(1+'Model 1'!$B$329*(V352-1)),$B$5))</f>
        <v>706.9696518</v>
      </c>
      <c r="J352" s="33">
        <f t="shared" ref="J352:M352" si="700">J351</f>
        <v>0.5234722574</v>
      </c>
      <c r="K352" s="33">
        <f t="shared" si="700"/>
        <v>0.9691677626</v>
      </c>
      <c r="L352" s="33">
        <f t="shared" si="700"/>
        <v>0.9862433547</v>
      </c>
      <c r="M352" s="33">
        <f t="shared" si="700"/>
        <v>1.83511693</v>
      </c>
      <c r="N352" s="33">
        <f t="array" ref="N352">INDEX('Model 1'!EMBLEMFac9Fac18,MATCH(I352,'Model 1'!$A$45:$A$74,1),MATCH($D$5,'Model 1'!$C$44:$G$44,0))</f>
        <v>0.573457823</v>
      </c>
      <c r="O352" s="33">
        <f t="array" ref="O352">INDEX('Model 1'!EMBLEMFac21Fac18,MATCH(I352,'Model 1'!$A$80:$A$109,1),MATCH($D$4,'Model 1'!$C$79:$F$79,0))</f>
        <v>0.8512053781</v>
      </c>
      <c r="P352" s="33">
        <f t="shared" ref="P352:R352" si="701">P351</f>
        <v>0.9696737797</v>
      </c>
      <c r="Q352" s="33">
        <f t="shared" si="701"/>
        <v>0.9803476433</v>
      </c>
      <c r="R352" s="33">
        <f t="shared" si="701"/>
        <v>1.004679405</v>
      </c>
      <c r="S352" s="33">
        <f t="array" ref="S352">IFERROR(INDEX('Model 1'!EMBLEMFac21Fac26,MATCH(H352,'Model 1'!$H$203:$H$324,0),MATCH($D$4,'Model 1'!$C$202:$F$202,0)),S351)</f>
        <v>1.234845549</v>
      </c>
      <c r="T352" s="33">
        <f t="shared" si="3"/>
        <v>0.5285939698</v>
      </c>
      <c r="U352" s="5"/>
      <c r="V352" s="18">
        <f t="shared" si="31"/>
        <v>30</v>
      </c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18">
        <f t="shared" si="28"/>
        <v>109</v>
      </c>
      <c r="H353" s="5" t="s">
        <v>625</v>
      </c>
      <c r="I353" s="32">
        <f>IF('Model 1'!$B$330="C",$B$5*(1+'Model 1'!$B$329)^(V353-1),IF('Model 1'!$B$330="S",$B$5*(1+'Model 1'!$B$329*(V353-1)),$B$5))</f>
        <v>706.9696518</v>
      </c>
      <c r="J353" s="33">
        <f t="shared" ref="J353:M353" si="702">J352</f>
        <v>0.5234722574</v>
      </c>
      <c r="K353" s="33">
        <f t="shared" si="702"/>
        <v>0.9691677626</v>
      </c>
      <c r="L353" s="33">
        <f t="shared" si="702"/>
        <v>0.9862433547</v>
      </c>
      <c r="M353" s="33">
        <f t="shared" si="702"/>
        <v>1.83511693</v>
      </c>
      <c r="N353" s="33">
        <f t="array" ref="N353">INDEX('Model 1'!EMBLEMFac9Fac18,MATCH(I353,'Model 1'!$A$45:$A$74,1),MATCH($D$5,'Model 1'!$C$44:$G$44,0))</f>
        <v>0.573457823</v>
      </c>
      <c r="O353" s="33">
        <f t="array" ref="O353">INDEX('Model 1'!EMBLEMFac21Fac18,MATCH(I353,'Model 1'!$A$80:$A$109,1),MATCH($D$4,'Model 1'!$C$79:$F$79,0))</f>
        <v>0.8512053781</v>
      </c>
      <c r="P353" s="33">
        <f t="shared" ref="P353:R353" si="703">P352</f>
        <v>0.9696737797</v>
      </c>
      <c r="Q353" s="33">
        <f t="shared" si="703"/>
        <v>0.9803476433</v>
      </c>
      <c r="R353" s="33">
        <f t="shared" si="703"/>
        <v>1.004679405</v>
      </c>
      <c r="S353" s="33">
        <f t="array" ref="S353">IFERROR(INDEX('Model 1'!EMBLEMFac21Fac26,MATCH(H353,'Model 1'!$H$203:$H$324,0),MATCH($D$4,'Model 1'!$C$202:$F$202,0)),S352)</f>
        <v>1.234845549</v>
      </c>
      <c r="T353" s="33">
        <f t="shared" si="3"/>
        <v>0.5285939698</v>
      </c>
      <c r="U353" s="5"/>
      <c r="V353" s="18">
        <f t="shared" si="31"/>
        <v>30</v>
      </c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18">
        <f t="shared" si="28"/>
        <v>109</v>
      </c>
      <c r="H354" s="5" t="s">
        <v>626</v>
      </c>
      <c r="I354" s="32">
        <f>IF('Model 1'!$B$330="C",$B$5*(1+'Model 1'!$B$329)^(V354-1),IF('Model 1'!$B$330="S",$B$5*(1+'Model 1'!$B$329*(V354-1)),$B$5))</f>
        <v>706.9696518</v>
      </c>
      <c r="J354" s="33">
        <f t="shared" ref="J354:M354" si="704">J353</f>
        <v>0.5234722574</v>
      </c>
      <c r="K354" s="33">
        <f t="shared" si="704"/>
        <v>0.9691677626</v>
      </c>
      <c r="L354" s="33">
        <f t="shared" si="704"/>
        <v>0.9862433547</v>
      </c>
      <c r="M354" s="33">
        <f t="shared" si="704"/>
        <v>1.83511693</v>
      </c>
      <c r="N354" s="33">
        <f t="array" ref="N354">INDEX('Model 1'!EMBLEMFac9Fac18,MATCH(I354,'Model 1'!$A$45:$A$74,1),MATCH($D$5,'Model 1'!$C$44:$G$44,0))</f>
        <v>0.573457823</v>
      </c>
      <c r="O354" s="33">
        <f t="array" ref="O354">INDEX('Model 1'!EMBLEMFac21Fac18,MATCH(I354,'Model 1'!$A$80:$A$109,1),MATCH($D$4,'Model 1'!$C$79:$F$79,0))</f>
        <v>0.8512053781</v>
      </c>
      <c r="P354" s="33">
        <f t="shared" ref="P354:R354" si="705">P353</f>
        <v>0.9696737797</v>
      </c>
      <c r="Q354" s="33">
        <f t="shared" si="705"/>
        <v>0.9803476433</v>
      </c>
      <c r="R354" s="33">
        <f t="shared" si="705"/>
        <v>1.004679405</v>
      </c>
      <c r="S354" s="33">
        <f t="array" ref="S354">IFERROR(INDEX('Model 1'!EMBLEMFac21Fac26,MATCH(H354,'Model 1'!$H$203:$H$324,0),MATCH($D$4,'Model 1'!$C$202:$F$202,0)),S353)</f>
        <v>1.234845549</v>
      </c>
      <c r="T354" s="33">
        <f t="shared" si="3"/>
        <v>0.5285939698</v>
      </c>
      <c r="U354" s="5"/>
      <c r="V354" s="18">
        <f t="shared" si="31"/>
        <v>30</v>
      </c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18">
        <f t="shared" si="28"/>
        <v>109</v>
      </c>
      <c r="H355" s="5" t="s">
        <v>627</v>
      </c>
      <c r="I355" s="32">
        <f>IF('Model 1'!$B$330="C",$B$5*(1+'Model 1'!$B$329)^(V355-1),IF('Model 1'!$B$330="S",$B$5*(1+'Model 1'!$B$329*(V355-1)),$B$5))</f>
        <v>706.9696518</v>
      </c>
      <c r="J355" s="33">
        <f t="shared" ref="J355:M355" si="706">J354</f>
        <v>0.5234722574</v>
      </c>
      <c r="K355" s="33">
        <f t="shared" si="706"/>
        <v>0.9691677626</v>
      </c>
      <c r="L355" s="33">
        <f t="shared" si="706"/>
        <v>0.9862433547</v>
      </c>
      <c r="M355" s="33">
        <f t="shared" si="706"/>
        <v>1.83511693</v>
      </c>
      <c r="N355" s="33">
        <f t="array" ref="N355">INDEX('Model 1'!EMBLEMFac9Fac18,MATCH(I355,'Model 1'!$A$45:$A$74,1),MATCH($D$5,'Model 1'!$C$44:$G$44,0))</f>
        <v>0.573457823</v>
      </c>
      <c r="O355" s="33">
        <f t="array" ref="O355">INDEX('Model 1'!EMBLEMFac21Fac18,MATCH(I355,'Model 1'!$A$80:$A$109,1),MATCH($D$4,'Model 1'!$C$79:$F$79,0))</f>
        <v>0.8512053781</v>
      </c>
      <c r="P355" s="33">
        <f t="shared" ref="P355:R355" si="707">P354</f>
        <v>0.9696737797</v>
      </c>
      <c r="Q355" s="33">
        <f t="shared" si="707"/>
        <v>0.9803476433</v>
      </c>
      <c r="R355" s="33">
        <f t="shared" si="707"/>
        <v>1.004679405</v>
      </c>
      <c r="S355" s="33">
        <f t="array" ref="S355">IFERROR(INDEX('Model 1'!EMBLEMFac21Fac26,MATCH(H355,'Model 1'!$H$203:$H$324,0),MATCH($D$4,'Model 1'!$C$202:$F$202,0)),S354)</f>
        <v>1.234845549</v>
      </c>
      <c r="T355" s="33">
        <f t="shared" si="3"/>
        <v>0.5285939698</v>
      </c>
      <c r="U355" s="5"/>
      <c r="V355" s="18">
        <f t="shared" si="31"/>
        <v>30</v>
      </c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18">
        <f t="shared" si="28"/>
        <v>109</v>
      </c>
      <c r="H356" s="5" t="s">
        <v>628</v>
      </c>
      <c r="I356" s="32">
        <f>IF('Model 1'!$B$330="C",$B$5*(1+'Model 1'!$B$329)^(V356-1),IF('Model 1'!$B$330="S",$B$5*(1+'Model 1'!$B$329*(V356-1)),$B$5))</f>
        <v>706.9696518</v>
      </c>
      <c r="J356" s="33">
        <f t="shared" ref="J356:M356" si="708">J355</f>
        <v>0.5234722574</v>
      </c>
      <c r="K356" s="33">
        <f t="shared" si="708"/>
        <v>0.9691677626</v>
      </c>
      <c r="L356" s="33">
        <f t="shared" si="708"/>
        <v>0.9862433547</v>
      </c>
      <c r="M356" s="33">
        <f t="shared" si="708"/>
        <v>1.83511693</v>
      </c>
      <c r="N356" s="33">
        <f t="array" ref="N356">INDEX('Model 1'!EMBLEMFac9Fac18,MATCH(I356,'Model 1'!$A$45:$A$74,1),MATCH($D$5,'Model 1'!$C$44:$G$44,0))</f>
        <v>0.573457823</v>
      </c>
      <c r="O356" s="33">
        <f t="array" ref="O356">INDEX('Model 1'!EMBLEMFac21Fac18,MATCH(I356,'Model 1'!$A$80:$A$109,1),MATCH($D$4,'Model 1'!$C$79:$F$79,0))</f>
        <v>0.8512053781</v>
      </c>
      <c r="P356" s="33">
        <f t="shared" ref="P356:R356" si="709">P355</f>
        <v>0.9696737797</v>
      </c>
      <c r="Q356" s="33">
        <f t="shared" si="709"/>
        <v>0.9803476433</v>
      </c>
      <c r="R356" s="33">
        <f t="shared" si="709"/>
        <v>1.004679405</v>
      </c>
      <c r="S356" s="33">
        <f t="array" ref="S356">IFERROR(INDEX('Model 1'!EMBLEMFac21Fac26,MATCH(H356,'Model 1'!$H$203:$H$324,0),MATCH($D$4,'Model 1'!$C$202:$F$202,0)),S355)</f>
        <v>1.234845549</v>
      </c>
      <c r="T356" s="33">
        <f t="shared" si="3"/>
        <v>0.5285939698</v>
      </c>
      <c r="U356" s="5"/>
      <c r="V356" s="18">
        <f t="shared" si="31"/>
        <v>30</v>
      </c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18">
        <f t="shared" si="28"/>
        <v>109</v>
      </c>
      <c r="H357" s="5" t="s">
        <v>629</v>
      </c>
      <c r="I357" s="32">
        <f>IF('Model 1'!$B$330="C",$B$5*(1+'Model 1'!$B$329)^(V357-1),IF('Model 1'!$B$330="S",$B$5*(1+'Model 1'!$B$329*(V357-1)),$B$5))</f>
        <v>706.9696518</v>
      </c>
      <c r="J357" s="33">
        <f t="shared" ref="J357:M357" si="710">J356</f>
        <v>0.5234722574</v>
      </c>
      <c r="K357" s="33">
        <f t="shared" si="710"/>
        <v>0.9691677626</v>
      </c>
      <c r="L357" s="33">
        <f t="shared" si="710"/>
        <v>0.9862433547</v>
      </c>
      <c r="M357" s="33">
        <f t="shared" si="710"/>
        <v>1.83511693</v>
      </c>
      <c r="N357" s="33">
        <f t="array" ref="N357">INDEX('Model 1'!EMBLEMFac9Fac18,MATCH(I357,'Model 1'!$A$45:$A$74,1),MATCH($D$5,'Model 1'!$C$44:$G$44,0))</f>
        <v>0.573457823</v>
      </c>
      <c r="O357" s="33">
        <f t="array" ref="O357">INDEX('Model 1'!EMBLEMFac21Fac18,MATCH(I357,'Model 1'!$A$80:$A$109,1),MATCH($D$4,'Model 1'!$C$79:$F$79,0))</f>
        <v>0.8512053781</v>
      </c>
      <c r="P357" s="33">
        <f t="shared" ref="P357:R357" si="711">P356</f>
        <v>0.9696737797</v>
      </c>
      <c r="Q357" s="33">
        <f t="shared" si="711"/>
        <v>0.9803476433</v>
      </c>
      <c r="R357" s="33">
        <f t="shared" si="711"/>
        <v>1.004679405</v>
      </c>
      <c r="S357" s="33">
        <f t="array" ref="S357">IFERROR(INDEX('Model 1'!EMBLEMFac21Fac26,MATCH(H357,'Model 1'!$H$203:$H$324,0),MATCH($D$4,'Model 1'!$C$202:$F$202,0)),S356)</f>
        <v>1.234845549</v>
      </c>
      <c r="T357" s="33">
        <f t="shared" si="3"/>
        <v>0.5285939698</v>
      </c>
      <c r="U357" s="5"/>
      <c r="V357" s="18">
        <f t="shared" si="31"/>
        <v>30</v>
      </c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18">
        <f t="shared" si="28"/>
        <v>109</v>
      </c>
      <c r="H358" s="5" t="s">
        <v>630</v>
      </c>
      <c r="I358" s="32">
        <f>IF('Model 1'!$B$330="C",$B$5*(1+'Model 1'!$B$329)^(V358-1),IF('Model 1'!$B$330="S",$B$5*(1+'Model 1'!$B$329*(V358-1)),$B$5))</f>
        <v>706.9696518</v>
      </c>
      <c r="J358" s="33">
        <f t="shared" ref="J358:M358" si="712">J357</f>
        <v>0.5234722574</v>
      </c>
      <c r="K358" s="33">
        <f t="shared" si="712"/>
        <v>0.9691677626</v>
      </c>
      <c r="L358" s="33">
        <f t="shared" si="712"/>
        <v>0.9862433547</v>
      </c>
      <c r="M358" s="33">
        <f t="shared" si="712"/>
        <v>1.83511693</v>
      </c>
      <c r="N358" s="33">
        <f t="array" ref="N358">INDEX('Model 1'!EMBLEMFac9Fac18,MATCH(I358,'Model 1'!$A$45:$A$74,1),MATCH($D$5,'Model 1'!$C$44:$G$44,0))</f>
        <v>0.573457823</v>
      </c>
      <c r="O358" s="33">
        <f t="array" ref="O358">INDEX('Model 1'!EMBLEMFac21Fac18,MATCH(I358,'Model 1'!$A$80:$A$109,1),MATCH($D$4,'Model 1'!$C$79:$F$79,0))</f>
        <v>0.8512053781</v>
      </c>
      <c r="P358" s="33">
        <f t="shared" ref="P358:R358" si="713">P357</f>
        <v>0.9696737797</v>
      </c>
      <c r="Q358" s="33">
        <f t="shared" si="713"/>
        <v>0.9803476433</v>
      </c>
      <c r="R358" s="33">
        <f t="shared" si="713"/>
        <v>1.004679405</v>
      </c>
      <c r="S358" s="33">
        <f t="array" ref="S358">IFERROR(INDEX('Model 1'!EMBLEMFac21Fac26,MATCH(H358,'Model 1'!$H$203:$H$324,0),MATCH($D$4,'Model 1'!$C$202:$F$202,0)),S357)</f>
        <v>1.234845549</v>
      </c>
      <c r="T358" s="33">
        <f t="shared" si="3"/>
        <v>0.5285939698</v>
      </c>
      <c r="U358" s="5"/>
      <c r="V358" s="18">
        <f t="shared" si="31"/>
        <v>30</v>
      </c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18">
        <f t="shared" si="28"/>
        <v>109</v>
      </c>
      <c r="H359" s="5" t="s">
        <v>631</v>
      </c>
      <c r="I359" s="32">
        <f>IF('Model 1'!$B$330="C",$B$5*(1+'Model 1'!$B$329)^(V359-1),IF('Model 1'!$B$330="S",$B$5*(1+'Model 1'!$B$329*(V359-1)),$B$5))</f>
        <v>706.9696518</v>
      </c>
      <c r="J359" s="33">
        <f t="shared" ref="J359:M359" si="714">J358</f>
        <v>0.5234722574</v>
      </c>
      <c r="K359" s="33">
        <f t="shared" si="714"/>
        <v>0.9691677626</v>
      </c>
      <c r="L359" s="33">
        <f t="shared" si="714"/>
        <v>0.9862433547</v>
      </c>
      <c r="M359" s="33">
        <f t="shared" si="714"/>
        <v>1.83511693</v>
      </c>
      <c r="N359" s="33">
        <f t="array" ref="N359">INDEX('Model 1'!EMBLEMFac9Fac18,MATCH(I359,'Model 1'!$A$45:$A$74,1),MATCH($D$5,'Model 1'!$C$44:$G$44,0))</f>
        <v>0.573457823</v>
      </c>
      <c r="O359" s="33">
        <f t="array" ref="O359">INDEX('Model 1'!EMBLEMFac21Fac18,MATCH(I359,'Model 1'!$A$80:$A$109,1),MATCH($D$4,'Model 1'!$C$79:$F$79,0))</f>
        <v>0.8512053781</v>
      </c>
      <c r="P359" s="33">
        <f t="shared" ref="P359:R359" si="715">P358</f>
        <v>0.9696737797</v>
      </c>
      <c r="Q359" s="33">
        <f t="shared" si="715"/>
        <v>0.9803476433</v>
      </c>
      <c r="R359" s="33">
        <f t="shared" si="715"/>
        <v>1.004679405</v>
      </c>
      <c r="S359" s="33">
        <f t="array" ref="S359">IFERROR(INDEX('Model 1'!EMBLEMFac21Fac26,MATCH(H359,'Model 1'!$H$203:$H$324,0),MATCH($D$4,'Model 1'!$C$202:$F$202,0)),S358)</f>
        <v>1.234845549</v>
      </c>
      <c r="T359" s="33">
        <f t="shared" si="3"/>
        <v>0.5285939698</v>
      </c>
      <c r="U359" s="5"/>
      <c r="V359" s="18">
        <f t="shared" si="31"/>
        <v>30</v>
      </c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18">
        <f t="shared" si="28"/>
        <v>109</v>
      </c>
      <c r="H360" s="5" t="s">
        <v>632</v>
      </c>
      <c r="I360" s="32">
        <f>IF('Model 1'!$B$330="C",$B$5*(1+'Model 1'!$B$329)^(V360-1),IF('Model 1'!$B$330="S",$B$5*(1+'Model 1'!$B$329*(V360-1)),$B$5))</f>
        <v>706.9696518</v>
      </c>
      <c r="J360" s="33">
        <f t="shared" ref="J360:M360" si="716">J359</f>
        <v>0.5234722574</v>
      </c>
      <c r="K360" s="33">
        <f t="shared" si="716"/>
        <v>0.9691677626</v>
      </c>
      <c r="L360" s="33">
        <f t="shared" si="716"/>
        <v>0.9862433547</v>
      </c>
      <c r="M360" s="33">
        <f t="shared" si="716"/>
        <v>1.83511693</v>
      </c>
      <c r="N360" s="33">
        <f t="array" ref="N360">INDEX('Model 1'!EMBLEMFac9Fac18,MATCH(I360,'Model 1'!$A$45:$A$74,1),MATCH($D$5,'Model 1'!$C$44:$G$44,0))</f>
        <v>0.573457823</v>
      </c>
      <c r="O360" s="33">
        <f t="array" ref="O360">INDEX('Model 1'!EMBLEMFac21Fac18,MATCH(I360,'Model 1'!$A$80:$A$109,1),MATCH($D$4,'Model 1'!$C$79:$F$79,0))</f>
        <v>0.8512053781</v>
      </c>
      <c r="P360" s="33">
        <f t="shared" ref="P360:R360" si="717">P359</f>
        <v>0.9696737797</v>
      </c>
      <c r="Q360" s="33">
        <f t="shared" si="717"/>
        <v>0.9803476433</v>
      </c>
      <c r="R360" s="33">
        <f t="shared" si="717"/>
        <v>1.004679405</v>
      </c>
      <c r="S360" s="33">
        <f t="array" ref="S360">IFERROR(INDEX('Model 1'!EMBLEMFac21Fac26,MATCH(H360,'Model 1'!$H$203:$H$324,0),MATCH($D$4,'Model 1'!$C$202:$F$202,0)),S359)</f>
        <v>1.234845549</v>
      </c>
      <c r="T360" s="33">
        <f t="shared" si="3"/>
        <v>0.5285939698</v>
      </c>
      <c r="U360" s="5"/>
      <c r="V360" s="18">
        <f t="shared" si="31"/>
        <v>30</v>
      </c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18">
        <f t="shared" si="28"/>
        <v>109</v>
      </c>
      <c r="H361" s="5" t="s">
        <v>633</v>
      </c>
      <c r="I361" s="32">
        <f>IF('Model 1'!$B$330="C",$B$5*(1+'Model 1'!$B$329)^(V361-1),IF('Model 1'!$B$330="S",$B$5*(1+'Model 1'!$B$329*(V361-1)),$B$5))</f>
        <v>706.9696518</v>
      </c>
      <c r="J361" s="33">
        <f t="shared" ref="J361:M361" si="718">J360</f>
        <v>0.5234722574</v>
      </c>
      <c r="K361" s="33">
        <f t="shared" si="718"/>
        <v>0.9691677626</v>
      </c>
      <c r="L361" s="33">
        <f t="shared" si="718"/>
        <v>0.9862433547</v>
      </c>
      <c r="M361" s="33">
        <f t="shared" si="718"/>
        <v>1.83511693</v>
      </c>
      <c r="N361" s="33">
        <f t="array" ref="N361">INDEX('Model 1'!EMBLEMFac9Fac18,MATCH(I361,'Model 1'!$A$45:$A$74,1),MATCH($D$5,'Model 1'!$C$44:$G$44,0))</f>
        <v>0.573457823</v>
      </c>
      <c r="O361" s="33">
        <f t="array" ref="O361">INDEX('Model 1'!EMBLEMFac21Fac18,MATCH(I361,'Model 1'!$A$80:$A$109,1),MATCH($D$4,'Model 1'!$C$79:$F$79,0))</f>
        <v>0.8512053781</v>
      </c>
      <c r="P361" s="33">
        <f t="shared" ref="P361:R361" si="719">P360</f>
        <v>0.9696737797</v>
      </c>
      <c r="Q361" s="33">
        <f t="shared" si="719"/>
        <v>0.9803476433</v>
      </c>
      <c r="R361" s="33">
        <f t="shared" si="719"/>
        <v>1.004679405</v>
      </c>
      <c r="S361" s="33">
        <f t="array" ref="S361">IFERROR(INDEX('Model 1'!EMBLEMFac21Fac26,MATCH(H361,'Model 1'!$H$203:$H$324,0),MATCH($D$4,'Model 1'!$C$202:$F$202,0)),S360)</f>
        <v>1.234845549</v>
      </c>
      <c r="T361" s="33">
        <f t="shared" si="3"/>
        <v>0.5285939698</v>
      </c>
      <c r="U361" s="5"/>
      <c r="V361" s="18">
        <f t="shared" si="31"/>
        <v>30</v>
      </c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18">
        <f t="shared" si="28"/>
        <v>109</v>
      </c>
      <c r="H362" s="5" t="s">
        <v>634</v>
      </c>
      <c r="I362" s="32">
        <f>IF('Model 1'!$B$330="C",$B$5*(1+'Model 1'!$B$329)^(V362-1),IF('Model 1'!$B$330="S",$B$5*(1+'Model 1'!$B$329*(V362-1)),$B$5))</f>
        <v>706.9696518</v>
      </c>
      <c r="J362" s="33">
        <f t="shared" ref="J362:M362" si="720">J361</f>
        <v>0.5234722574</v>
      </c>
      <c r="K362" s="33">
        <f t="shared" si="720"/>
        <v>0.9691677626</v>
      </c>
      <c r="L362" s="33">
        <f t="shared" si="720"/>
        <v>0.9862433547</v>
      </c>
      <c r="M362" s="33">
        <f t="shared" si="720"/>
        <v>1.83511693</v>
      </c>
      <c r="N362" s="33">
        <f t="array" ref="N362">INDEX('Model 1'!EMBLEMFac9Fac18,MATCH(I362,'Model 1'!$A$45:$A$74,1),MATCH($D$5,'Model 1'!$C$44:$G$44,0))</f>
        <v>0.573457823</v>
      </c>
      <c r="O362" s="33">
        <f t="array" ref="O362">INDEX('Model 1'!EMBLEMFac21Fac18,MATCH(I362,'Model 1'!$A$80:$A$109,1),MATCH($D$4,'Model 1'!$C$79:$F$79,0))</f>
        <v>0.8512053781</v>
      </c>
      <c r="P362" s="33">
        <f t="shared" ref="P362:R362" si="721">P361</f>
        <v>0.9696737797</v>
      </c>
      <c r="Q362" s="33">
        <f t="shared" si="721"/>
        <v>0.9803476433</v>
      </c>
      <c r="R362" s="33">
        <f t="shared" si="721"/>
        <v>1.004679405</v>
      </c>
      <c r="S362" s="33">
        <f t="array" ref="S362">IFERROR(INDEX('Model 1'!EMBLEMFac21Fac26,MATCH(H362,'Model 1'!$H$203:$H$324,0),MATCH($D$4,'Model 1'!$C$202:$F$202,0)),S361)</f>
        <v>1.234845549</v>
      </c>
      <c r="T362" s="33">
        <f t="shared" si="3"/>
        <v>0.5285939698</v>
      </c>
      <c r="U362" s="5"/>
      <c r="V362" s="18">
        <f t="shared" si="31"/>
        <v>30</v>
      </c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18">
        <f t="shared" si="28"/>
        <v>109</v>
      </c>
      <c r="H363" s="5" t="s">
        <v>635</v>
      </c>
      <c r="I363" s="32">
        <f>IF('Model 1'!$B$330="C",$B$5*(1+'Model 1'!$B$329)^(V363-1),IF('Model 1'!$B$330="S",$B$5*(1+'Model 1'!$B$329*(V363-1)),$B$5))</f>
        <v>706.9696518</v>
      </c>
      <c r="J363" s="33">
        <f t="shared" ref="J363:M363" si="722">J362</f>
        <v>0.5234722574</v>
      </c>
      <c r="K363" s="33">
        <f t="shared" si="722"/>
        <v>0.9691677626</v>
      </c>
      <c r="L363" s="33">
        <f t="shared" si="722"/>
        <v>0.9862433547</v>
      </c>
      <c r="M363" s="33">
        <f t="shared" si="722"/>
        <v>1.83511693</v>
      </c>
      <c r="N363" s="33">
        <f t="array" ref="N363">INDEX('Model 1'!EMBLEMFac9Fac18,MATCH(I363,'Model 1'!$A$45:$A$74,1),MATCH($D$5,'Model 1'!$C$44:$G$44,0))</f>
        <v>0.573457823</v>
      </c>
      <c r="O363" s="33">
        <f t="array" ref="O363">INDEX('Model 1'!EMBLEMFac21Fac18,MATCH(I363,'Model 1'!$A$80:$A$109,1),MATCH($D$4,'Model 1'!$C$79:$F$79,0))</f>
        <v>0.8512053781</v>
      </c>
      <c r="P363" s="33">
        <f t="shared" ref="P363:R363" si="723">P362</f>
        <v>0.9696737797</v>
      </c>
      <c r="Q363" s="33">
        <f t="shared" si="723"/>
        <v>0.9803476433</v>
      </c>
      <c r="R363" s="33">
        <f t="shared" si="723"/>
        <v>1.004679405</v>
      </c>
      <c r="S363" s="33">
        <f t="array" ref="S363">IFERROR(INDEX('Model 1'!EMBLEMFac21Fac26,MATCH(H363,'Model 1'!$H$203:$H$324,0),MATCH($D$4,'Model 1'!$C$202:$F$202,0)),S362)</f>
        <v>1.234845549</v>
      </c>
      <c r="T363" s="33">
        <f t="shared" si="3"/>
        <v>0.5285939698</v>
      </c>
      <c r="U363" s="5"/>
      <c r="V363" s="18">
        <f t="shared" si="31"/>
        <v>30</v>
      </c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18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18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18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18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18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18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18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18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18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18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18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18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18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18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18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18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18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18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18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18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18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18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18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18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18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18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18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18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18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18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18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18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18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18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18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18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18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18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18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18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18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18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18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18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18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18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18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18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18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18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18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18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18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18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18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18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18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18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18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18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18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18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18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18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18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18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18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18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18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18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18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18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18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18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18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18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18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18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18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18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18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18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18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18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18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18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18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18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18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18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18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18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18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18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18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18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18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18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18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18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18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18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18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18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18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18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18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18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18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18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18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18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18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18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18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18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18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18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18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18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18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18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18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18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18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18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18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18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18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18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18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18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18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18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18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18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18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18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18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18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18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18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18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18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18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18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18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18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18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18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18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18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18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18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18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18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18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18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18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18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18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18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18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18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18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18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18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18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18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18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18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18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18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18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18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18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18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18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18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18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18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18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18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18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18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18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18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18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18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18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18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18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18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18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18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18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18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18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18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18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18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18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18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18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18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18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18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18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18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18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18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18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18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18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18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18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18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18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18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18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18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18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18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18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18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18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18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18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18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18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18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18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18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18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18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18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18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18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18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18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18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18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18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18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18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18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18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18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18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18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18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18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18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18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18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18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18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18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18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18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18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18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18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18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18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18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18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18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18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18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18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18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18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18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18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18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18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18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18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18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18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18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18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18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18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18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18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18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18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18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18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18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18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18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18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18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18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18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18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18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18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18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18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18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18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18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18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18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18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18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18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18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18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18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18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18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18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18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18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18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18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18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18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18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18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18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18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18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18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18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18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18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18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18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18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18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18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18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18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18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18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18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18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18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18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18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18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18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18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18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18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18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18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18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18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18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18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18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18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18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18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18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18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18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18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18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18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18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18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18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18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18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18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18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18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18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18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18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18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18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18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18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18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18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18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18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18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18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18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18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18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18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18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18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18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18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18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18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18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18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18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18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18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18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18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18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18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18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18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18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18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18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18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18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18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18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18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18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18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18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18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18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18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18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18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18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18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18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18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18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18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18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18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18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18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18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18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18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18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18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18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18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18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18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18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18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18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18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18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18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18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18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18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18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18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18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18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18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18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18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18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18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18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18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18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18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18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18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18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18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18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18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18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18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18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18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18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18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18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18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18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18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18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18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18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18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18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18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18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18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18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18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18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18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18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18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18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18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18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18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18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18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18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18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18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18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18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18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18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18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18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18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18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18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18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18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18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18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18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18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18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18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18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18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18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18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18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18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18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18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18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18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18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18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18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18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18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18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18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18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18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18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18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18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18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18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18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18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18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18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18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18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18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18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18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18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18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18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18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18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18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18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18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18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18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18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18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18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18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18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18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18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18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18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18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18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18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18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18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18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18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18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18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18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18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18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18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18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18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18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18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18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18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18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18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18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18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18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18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18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18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18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18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18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18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18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18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18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18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18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18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18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18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18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18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18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18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18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18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18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18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18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18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18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18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18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18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18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18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18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18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18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18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18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18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18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18"/>
      <c r="W1000" s="5"/>
      <c r="X1000" s="5"/>
      <c r="Y1000" s="5"/>
      <c r="Z1000" s="5"/>
    </row>
  </sheetData>
  <mergeCells count="4">
    <mergeCell ref="K1:T1"/>
    <mergeCell ref="K2:S2"/>
    <mergeCell ref="A3:D3"/>
    <mergeCell ref="A24:D25"/>
  </mergeCells>
  <dataValidations>
    <dataValidation type="list" allowBlank="1" showErrorMessage="1" sqref="D5">
      <formula1>'Model 1'!$C$44:$G$44</formula1>
    </dataValidation>
    <dataValidation type="list" allowBlank="1" showErrorMessage="1" sqref="D4">
      <formula1>'Model 1'!$C$202:$F$202</formula1>
    </dataValidation>
    <dataValidation type="decimal" allowBlank="1" showInputMessage="1" showErrorMessage="1" prompt="Please enter a daily benefit dollar amount betweeen $0 and $500" sqref="B5">
      <formula1>0.0</formula1>
      <formula2>500.0</formula2>
    </dataValidation>
    <dataValidation type="list" allowBlank="1" showErrorMessage="1" sqref="B9">
      <formula1>'Model 1'!$B$332:$B$356</formula1>
    </dataValidation>
    <dataValidation type="list" allowBlank="1" showErrorMessage="1" sqref="D8">
      <formula1>'Model 1'!$C$331:$J$331</formula1>
    </dataValidation>
    <dataValidation type="list" allowBlank="1" showErrorMessage="1" sqref="B6">
      <formula1>'Model 1'!$G$8:$G$16</formula1>
    </dataValidation>
    <dataValidation type="list" allowBlank="1" showErrorMessage="1" sqref="B7">
      <formula1>'Model 1'!$B$186:$B$197</formula1>
    </dataValidation>
    <dataValidation type="list" allowBlank="1" showErrorMessage="1" sqref="B8">
      <formula1>'Model 1'!$A$8:$A$9</formula1>
    </dataValidation>
    <dataValidation type="list" allowBlank="1" showErrorMessage="1" sqref="B4">
      <formula1>'Model 1'!$B$115:$B$180</formula1>
    </dataValidation>
    <dataValidation type="list" allowBlank="1" showErrorMessage="1" sqref="D7">
      <formula1>'Model 1'!$D$8:$D$10</formula1>
    </dataValidation>
    <dataValidation type="list" allowBlank="1" showErrorMessage="1" sqref="D6">
      <formula1>'Model 1'!$B$21:$B$39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4.0"/>
    <col customWidth="1" min="3" max="26" width="9.14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0</v>
      </c>
      <c r="B2" s="1"/>
      <c r="C2" s="1">
        <v>0.6729383157065354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3" t="s">
        <v>636</v>
      </c>
      <c r="B5" s="1"/>
      <c r="C5" s="1"/>
      <c r="D5" s="3" t="s">
        <v>1</v>
      </c>
      <c r="E5" s="1"/>
      <c r="F5" s="1"/>
      <c r="G5" s="3" t="s">
        <v>2</v>
      </c>
      <c r="H5" s="1"/>
      <c r="I5" s="1"/>
      <c r="J5" s="3" t="s">
        <v>78</v>
      </c>
      <c r="K5" s="1"/>
      <c r="L5" s="1"/>
      <c r="M5" s="3" t="s">
        <v>80</v>
      </c>
      <c r="N5" s="1"/>
      <c r="O5" s="1"/>
      <c r="P5" s="3" t="s">
        <v>94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2" t="s">
        <v>636</v>
      </c>
      <c r="B7" s="1"/>
      <c r="C7" s="1"/>
      <c r="D7" s="2" t="s">
        <v>1</v>
      </c>
      <c r="E7" s="1"/>
      <c r="F7" s="1"/>
      <c r="G7" s="2" t="s">
        <v>2</v>
      </c>
      <c r="H7" s="1"/>
      <c r="I7" s="1"/>
      <c r="J7" s="2" t="s">
        <v>78</v>
      </c>
      <c r="K7" s="1"/>
      <c r="L7" s="1"/>
      <c r="M7" s="2" t="s">
        <v>80</v>
      </c>
      <c r="N7" s="1"/>
      <c r="O7" s="1"/>
      <c r="P7" s="2" t="s">
        <v>94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4" t="s">
        <v>637</v>
      </c>
      <c r="B8" s="1">
        <v>1.0</v>
      </c>
      <c r="C8" s="1"/>
      <c r="D8" s="4" t="s">
        <v>3</v>
      </c>
      <c r="E8" s="1">
        <v>1.0</v>
      </c>
      <c r="F8" s="1"/>
      <c r="G8" s="4" t="s">
        <v>4</v>
      </c>
      <c r="H8" s="1">
        <v>0.9747845456152029</v>
      </c>
      <c r="I8" s="1"/>
      <c r="J8" s="5">
        <v>35.0</v>
      </c>
      <c r="K8" s="1">
        <v>0.9056414011271223</v>
      </c>
      <c r="L8" s="1"/>
      <c r="M8" s="4" t="s">
        <v>81</v>
      </c>
      <c r="N8" s="1">
        <v>0.9863330963798893</v>
      </c>
      <c r="O8" s="1"/>
      <c r="P8" s="7" t="s">
        <v>95</v>
      </c>
      <c r="Q8" s="8">
        <f>Q9</f>
        <v>1.164833376</v>
      </c>
      <c r="R8" s="1"/>
      <c r="S8" s="9" t="s">
        <v>4</v>
      </c>
      <c r="T8" s="1"/>
      <c r="U8" s="1"/>
      <c r="V8" s="1"/>
      <c r="W8" s="1"/>
      <c r="X8" s="1"/>
      <c r="Y8" s="1"/>
      <c r="Z8" s="1"/>
    </row>
    <row r="9" ht="14.25" customHeight="1">
      <c r="A9" s="4" t="s">
        <v>394</v>
      </c>
      <c r="B9" s="1">
        <v>1.019852871501007</v>
      </c>
      <c r="C9" s="1"/>
      <c r="D9" s="4" t="s">
        <v>5</v>
      </c>
      <c r="E9" s="1">
        <v>1.0</v>
      </c>
      <c r="F9" s="1"/>
      <c r="G9" s="4" t="s">
        <v>6</v>
      </c>
      <c r="H9" s="1">
        <v>0.9747845456152029</v>
      </c>
      <c r="I9" s="1"/>
      <c r="J9" s="5">
        <v>36.0</v>
      </c>
      <c r="K9" s="1">
        <v>0.9056414011271223</v>
      </c>
      <c r="L9" s="1"/>
      <c r="M9" s="4" t="s">
        <v>82</v>
      </c>
      <c r="N9" s="1">
        <v>0.9901968094731064</v>
      </c>
      <c r="O9" s="1"/>
      <c r="P9" s="7" t="s">
        <v>96</v>
      </c>
      <c r="Q9" s="1">
        <v>1.1648333757138414</v>
      </c>
      <c r="R9" s="1"/>
      <c r="S9" s="9" t="s">
        <v>6</v>
      </c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4" t="s">
        <v>7</v>
      </c>
      <c r="E10" s="1">
        <v>0.9584441392419573</v>
      </c>
      <c r="F10" s="1"/>
      <c r="G10" s="4" t="s">
        <v>8</v>
      </c>
      <c r="H10" s="1">
        <v>0.9747845456152029</v>
      </c>
      <c r="I10" s="1"/>
      <c r="J10" s="5">
        <v>37.0</v>
      </c>
      <c r="K10" s="1">
        <v>0.9056414011271223</v>
      </c>
      <c r="L10" s="1"/>
      <c r="M10" s="4" t="s">
        <v>83</v>
      </c>
      <c r="N10" s="1">
        <v>0.9934540002089195</v>
      </c>
      <c r="O10" s="1"/>
      <c r="P10" s="4" t="s">
        <v>97</v>
      </c>
      <c r="Q10" s="1">
        <v>1.048552692936974</v>
      </c>
      <c r="R10" s="1"/>
      <c r="S10" s="9" t="s">
        <v>8</v>
      </c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4" t="s">
        <v>9</v>
      </c>
      <c r="H11" s="1">
        <v>0.9747845456152029</v>
      </c>
      <c r="I11" s="1"/>
      <c r="J11" s="5">
        <v>38.0</v>
      </c>
      <c r="K11" s="1">
        <v>0.9056414011271223</v>
      </c>
      <c r="L11" s="1"/>
      <c r="M11" s="4" t="s">
        <v>84</v>
      </c>
      <c r="N11" s="1">
        <v>0.9960985929205837</v>
      </c>
      <c r="O11" s="1"/>
      <c r="P11" s="4" t="s">
        <v>98</v>
      </c>
      <c r="Q11" s="1">
        <v>1.017184125000752</v>
      </c>
      <c r="R11" s="1"/>
      <c r="S11" s="9" t="s">
        <v>9</v>
      </c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4" t="s">
        <v>10</v>
      </c>
      <c r="H12" s="1">
        <v>0.987311777310087</v>
      </c>
      <c r="I12" s="1"/>
      <c r="J12" s="5">
        <v>39.0</v>
      </c>
      <c r="K12" s="1">
        <v>0.9056414011271223</v>
      </c>
      <c r="L12" s="1"/>
      <c r="M12" s="4" t="s">
        <v>85</v>
      </c>
      <c r="N12" s="1">
        <v>0.9981256448010252</v>
      </c>
      <c r="O12" s="1"/>
      <c r="P12" s="4" t="s">
        <v>99</v>
      </c>
      <c r="Q12" s="1">
        <v>1.0</v>
      </c>
      <c r="R12" s="1"/>
      <c r="S12" s="9" t="s">
        <v>10</v>
      </c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4" t="s">
        <v>11</v>
      </c>
      <c r="H13" s="1">
        <v>1.0</v>
      </c>
      <c r="I13" s="1"/>
      <c r="J13" s="5">
        <v>40.0</v>
      </c>
      <c r="K13" s="1">
        <v>0.9056414011271223</v>
      </c>
      <c r="L13" s="1"/>
      <c r="M13" s="4" t="s">
        <v>86</v>
      </c>
      <c r="N13" s="1">
        <v>0.9995313612965968</v>
      </c>
      <c r="O13" s="1"/>
      <c r="P13" s="4" t="s">
        <v>100</v>
      </c>
      <c r="Q13" s="1">
        <v>1.0151323255987668</v>
      </c>
      <c r="R13" s="1"/>
      <c r="S13" s="9" t="s">
        <v>11</v>
      </c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4" t="s">
        <v>12</v>
      </c>
      <c r="H14" s="1">
        <v>1.0</v>
      </c>
      <c r="I14" s="1"/>
      <c r="J14" s="5">
        <v>41.0</v>
      </c>
      <c r="K14" s="1">
        <v>0.9056414011271223</v>
      </c>
      <c r="L14" s="1"/>
      <c r="M14" s="4" t="s">
        <v>87</v>
      </c>
      <c r="N14" s="1">
        <v>1.0003131079433276</v>
      </c>
      <c r="O14" s="1"/>
      <c r="P14" s="4" t="s">
        <v>101</v>
      </c>
      <c r="Q14" s="1">
        <v>1.047968340012557</v>
      </c>
      <c r="R14" s="1"/>
      <c r="S14" s="9" t="s">
        <v>102</v>
      </c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4" t="s">
        <v>13</v>
      </c>
      <c r="H15" s="1">
        <v>1.0</v>
      </c>
      <c r="I15" s="1"/>
      <c r="J15" s="5">
        <v>42.0</v>
      </c>
      <c r="K15" s="1">
        <v>0.9056414011271223</v>
      </c>
      <c r="L15" s="1"/>
      <c r="M15" s="4" t="s">
        <v>88</v>
      </c>
      <c r="N15" s="1">
        <v>1.0004694185939862</v>
      </c>
      <c r="O15" s="1"/>
      <c r="P15" s="4" t="s">
        <v>103</v>
      </c>
      <c r="Q15" s="1">
        <v>1.0807485824990226</v>
      </c>
      <c r="R15" s="1"/>
      <c r="S15" s="9" t="s">
        <v>104</v>
      </c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4" t="s">
        <v>14</v>
      </c>
      <c r="H16" s="1">
        <v>1.0</v>
      </c>
      <c r="I16" s="1"/>
      <c r="J16" s="5">
        <v>43.0</v>
      </c>
      <c r="K16" s="1">
        <v>0.9056414011271223</v>
      </c>
      <c r="L16" s="1"/>
      <c r="M16" s="4" t="s">
        <v>89</v>
      </c>
      <c r="N16" s="1">
        <v>1.0</v>
      </c>
      <c r="O16" s="1"/>
      <c r="P16" s="4" t="s">
        <v>105</v>
      </c>
      <c r="Q16" s="1">
        <v>1.1215617207009632</v>
      </c>
      <c r="R16" s="1"/>
      <c r="S16" s="9" t="s">
        <v>106</v>
      </c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5">
        <v>44.0</v>
      </c>
      <c r="K17" s="1">
        <v>0.9056414011271223</v>
      </c>
      <c r="L17" s="1"/>
      <c r="M17" s="4" t="s">
        <v>90</v>
      </c>
      <c r="N17" s="1">
        <v>1.0</v>
      </c>
      <c r="O17" s="1"/>
      <c r="P17" s="4" t="s">
        <v>107</v>
      </c>
      <c r="Q17" s="1">
        <v>1.1577079545089894</v>
      </c>
      <c r="R17" s="1"/>
      <c r="S17" s="9" t="s">
        <v>108</v>
      </c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5">
        <v>45.0</v>
      </c>
      <c r="K18" s="1">
        <v>0.9056414011271223</v>
      </c>
      <c r="L18" s="1"/>
      <c r="M18" s="4" t="s">
        <v>91</v>
      </c>
      <c r="N18" s="1">
        <v>1.0</v>
      </c>
      <c r="O18" s="1"/>
      <c r="P18" s="4" t="s">
        <v>109</v>
      </c>
      <c r="Q18" s="1">
        <v>1.1728797264451603</v>
      </c>
      <c r="R18" s="1"/>
      <c r="S18" s="9" t="s">
        <v>110</v>
      </c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5">
        <v>46.0</v>
      </c>
      <c r="K19" s="1">
        <v>0.9056414011271223</v>
      </c>
      <c r="L19" s="1"/>
      <c r="M19" s="4" t="s">
        <v>92</v>
      </c>
      <c r="N19" s="1">
        <v>1.0</v>
      </c>
      <c r="O19" s="1"/>
      <c r="P19" s="4" t="s">
        <v>111</v>
      </c>
      <c r="Q19" s="1">
        <v>1.1872495287463436</v>
      </c>
      <c r="R19" s="1"/>
      <c r="S19" s="9" t="s">
        <v>112</v>
      </c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5">
        <v>47.0</v>
      </c>
      <c r="K20" s="1">
        <v>0.9056414011271223</v>
      </c>
      <c r="L20" s="1"/>
      <c r="M20" s="1"/>
      <c r="N20" s="1"/>
      <c r="O20" s="1"/>
      <c r="P20" s="4" t="s">
        <v>113</v>
      </c>
      <c r="Q20" s="1">
        <v>1.2008333245944172</v>
      </c>
      <c r="R20" s="1"/>
      <c r="S20" s="9" t="s">
        <v>114</v>
      </c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5">
        <v>48.0</v>
      </c>
      <c r="K21" s="1">
        <v>0.9056414011271223</v>
      </c>
      <c r="L21" s="1"/>
      <c r="M21" s="1"/>
      <c r="N21" s="1"/>
      <c r="O21" s="1"/>
      <c r="P21" s="4" t="s">
        <v>115</v>
      </c>
      <c r="Q21" s="1">
        <v>1.2136492938844403</v>
      </c>
      <c r="R21" s="1"/>
      <c r="S21" s="9" t="s">
        <v>116</v>
      </c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5">
        <v>49.0</v>
      </c>
      <c r="K22" s="1">
        <v>0.9124565709715894</v>
      </c>
      <c r="L22" s="1"/>
      <c r="M22" s="1"/>
      <c r="N22" s="1"/>
      <c r="O22" s="1"/>
      <c r="P22" s="4" t="s">
        <v>117</v>
      </c>
      <c r="Q22" s="1">
        <v>1.2257175645599012</v>
      </c>
      <c r="R22" s="1"/>
      <c r="S22" s="9" t="s">
        <v>118</v>
      </c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5">
        <v>50.0</v>
      </c>
      <c r="K23" s="1">
        <v>0.9191314874004765</v>
      </c>
      <c r="L23" s="1"/>
      <c r="M23" s="1"/>
      <c r="N23" s="1"/>
      <c r="O23" s="1"/>
      <c r="P23" s="4" t="s">
        <v>119</v>
      </c>
      <c r="Q23" s="1">
        <v>1.2370599527513526</v>
      </c>
      <c r="R23" s="1"/>
      <c r="S23" s="9" t="s">
        <v>120</v>
      </c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5">
        <v>51.0</v>
      </c>
      <c r="K24" s="1">
        <v>0.9256623328285966</v>
      </c>
      <c r="L24" s="1"/>
      <c r="M24" s="1"/>
      <c r="N24" s="1"/>
      <c r="O24" s="1"/>
      <c r="P24" s="4" t="s">
        <v>121</v>
      </c>
      <c r="Q24" s="1">
        <v>1.247699713278822</v>
      </c>
      <c r="R24" s="1"/>
      <c r="S24" s="9" t="s">
        <v>122</v>
      </c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5">
        <v>52.0</v>
      </c>
      <c r="K25" s="1">
        <v>0.9320453525193848</v>
      </c>
      <c r="L25" s="1"/>
      <c r="M25" s="1"/>
      <c r="N25" s="1"/>
      <c r="O25" s="1"/>
      <c r="P25" s="4" t="s">
        <v>123</v>
      </c>
      <c r="Q25" s="1">
        <v>1.2576613017734495</v>
      </c>
      <c r="R25" s="1"/>
      <c r="S25" s="9" t="s">
        <v>124</v>
      </c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5">
        <v>53.0</v>
      </c>
      <c r="K26" s="1">
        <v>0.9382768581715433</v>
      </c>
      <c r="L26" s="1"/>
      <c r="M26" s="1"/>
      <c r="N26" s="1"/>
      <c r="O26" s="1"/>
      <c r="P26" s="4" t="s">
        <v>125</v>
      </c>
      <c r="Q26" s="1">
        <v>1.2669701493907684</v>
      </c>
      <c r="R26" s="1"/>
      <c r="S26" s="9" t="s">
        <v>126</v>
      </c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5">
        <v>54.0</v>
      </c>
      <c r="K27" s="1">
        <v>0.9443532314613489</v>
      </c>
      <c r="L27" s="1"/>
      <c r="M27" s="1"/>
      <c r="N27" s="1"/>
      <c r="O27" s="1"/>
      <c r="P27" s="4" t="s">
        <v>127</v>
      </c>
      <c r="Q27" s="1">
        <v>1.2756524508284606</v>
      </c>
      <c r="R27" s="1"/>
      <c r="S27" s="9" t="s">
        <v>128</v>
      </c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5">
        <v>55.0</v>
      </c>
      <c r="K28" s="1">
        <v>0.9502709275358736</v>
      </c>
      <c r="L28" s="1"/>
      <c r="M28" s="1"/>
      <c r="N28" s="1"/>
      <c r="O28" s="1"/>
      <c r="P28" s="4" t="s">
        <v>129</v>
      </c>
      <c r="Q28" s="1">
        <v>1.2837349661262147</v>
      </c>
      <c r="R28" s="1"/>
      <c r="S28" s="9" t="s">
        <v>130</v>
      </c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5">
        <v>56.0</v>
      </c>
      <c r="K29" s="1">
        <v>0.9560264784524106</v>
      </c>
      <c r="L29" s="1"/>
      <c r="M29" s="1"/>
      <c r="N29" s="1"/>
      <c r="O29" s="1"/>
      <c r="P29" s="4" t="s">
        <v>131</v>
      </c>
      <c r="Q29" s="1">
        <v>1.2912448365147347</v>
      </c>
      <c r="R29" s="1"/>
      <c r="S29" s="9" t="s">
        <v>132</v>
      </c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5">
        <v>57.0</v>
      </c>
      <c r="K30" s="1">
        <v>0.9616164965594417</v>
      </c>
      <c r="L30" s="1"/>
      <c r="M30" s="1"/>
      <c r="N30" s="1"/>
      <c r="O30" s="1"/>
      <c r="P30" s="4" t="s">
        <v>133</v>
      </c>
      <c r="Q30" s="1">
        <v>1.2982094143948297</v>
      </c>
      <c r="R30" s="1"/>
      <c r="S30" s="9" t="s">
        <v>134</v>
      </c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5">
        <v>58.0</v>
      </c>
      <c r="K31" s="1">
        <v>0.9670376778145436</v>
      </c>
      <c r="L31" s="1"/>
      <c r="M31" s="1"/>
      <c r="N31" s="1"/>
      <c r="O31" s="1"/>
      <c r="P31" s="4" t="s">
        <v>135</v>
      </c>
      <c r="Q31" s="1">
        <v>1.3046561073652352</v>
      </c>
      <c r="R31" s="1"/>
      <c r="S31" s="9" t="s">
        <v>136</v>
      </c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5">
        <v>59.0</v>
      </c>
      <c r="K32" s="1">
        <v>0.9722868050346893</v>
      </c>
      <c r="L32" s="1"/>
      <c r="M32" s="1"/>
      <c r="N32" s="1"/>
      <c r="O32" s="1"/>
      <c r="P32" s="4" t="s">
        <v>137</v>
      </c>
      <c r="Q32" s="1">
        <v>1.3106122360783892</v>
      </c>
      <c r="R32" s="1"/>
      <c r="S32" s="9" t="s">
        <v>138</v>
      </c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5">
        <v>60.0</v>
      </c>
      <c r="K33" s="1">
        <v>0.9773607510744766</v>
      </c>
      <c r="L33" s="1"/>
      <c r="M33" s="1"/>
      <c r="N33" s="1"/>
      <c r="O33" s="1"/>
      <c r="P33" s="4" t="s">
        <v>139</v>
      </c>
      <c r="Q33" s="1">
        <v>1.316104905585674</v>
      </c>
      <c r="R33" s="1"/>
      <c r="S33" s="9" t="s">
        <v>140</v>
      </c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5">
        <v>61.0</v>
      </c>
      <c r="K34" s="1">
        <v>0.9822564819278912</v>
      </c>
      <c r="L34" s="1"/>
      <c r="M34" s="1"/>
      <c r="N34" s="1"/>
      <c r="O34" s="1"/>
      <c r="P34" s="4" t="s">
        <v>141</v>
      </c>
      <c r="Q34" s="1">
        <v>1.3211608897361908</v>
      </c>
      <c r="R34" s="1"/>
      <c r="S34" s="9" t="s">
        <v>142</v>
      </c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5">
        <v>62.0</v>
      </c>
      <c r="K35" s="1">
        <v>0.9869710597493047</v>
      </c>
      <c r="L35" s="1"/>
      <c r="M35" s="1"/>
      <c r="N35" s="1"/>
      <c r="O35" s="1"/>
      <c r="P35" s="4" t="s">
        <v>143</v>
      </c>
      <c r="Q35" s="1">
        <v>1.3258065281144527</v>
      </c>
      <c r="R35" s="1"/>
      <c r="S35" s="9" t="s">
        <v>144</v>
      </c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5">
        <v>63.0</v>
      </c>
      <c r="K36" s="1">
        <v>0.9915016457894986</v>
      </c>
      <c r="L36" s="1"/>
      <c r="M36" s="1"/>
      <c r="N36" s="1"/>
      <c r="O36" s="1"/>
      <c r="P36" s="4" t="s">
        <v>145</v>
      </c>
      <c r="Q36" s="1">
        <v>1.3300676349408846</v>
      </c>
      <c r="R36" s="1"/>
      <c r="S36" s="9" t="s">
        <v>146</v>
      </c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5">
        <v>64.0</v>
      </c>
      <c r="K37" s="1">
        <v>0.9958455032426092</v>
      </c>
      <c r="L37" s="1"/>
      <c r="M37" s="1"/>
      <c r="N37" s="1"/>
      <c r="O37" s="1"/>
      <c r="P37" s="4" t="s">
        <v>147</v>
      </c>
      <c r="Q37" s="1">
        <v>1.333969419313042</v>
      </c>
      <c r="R37" s="1"/>
      <c r="S37" s="9" t="s">
        <v>148</v>
      </c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5">
        <v>65.0</v>
      </c>
      <c r="K38" s="1">
        <v>1.0</v>
      </c>
      <c r="L38" s="1"/>
      <c r="M38" s="1"/>
      <c r="N38" s="1"/>
      <c r="O38" s="1"/>
      <c r="P38" s="4" t="s">
        <v>149</v>
      </c>
      <c r="Q38" s="1">
        <v>1.337536416133395</v>
      </c>
      <c r="R38" s="1"/>
      <c r="S38" s="9" t="s">
        <v>150</v>
      </c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5">
        <v>66.0</v>
      </c>
      <c r="K39" s="1">
        <v>1.0039626113071842</v>
      </c>
      <c r="L39" s="1"/>
      <c r="M39" s="1"/>
      <c r="N39" s="1"/>
      <c r="O39" s="1"/>
      <c r="P39" s="4" t="s">
        <v>151</v>
      </c>
      <c r="Q39" s="1">
        <v>1.3407924270497693</v>
      </c>
      <c r="R39" s="1"/>
      <c r="S39" s="9" t="s">
        <v>152</v>
      </c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5">
        <v>67.0</v>
      </c>
      <c r="K40" s="1">
        <v>1.0077309223200435</v>
      </c>
      <c r="L40" s="1"/>
      <c r="M40" s="1"/>
      <c r="N40" s="1"/>
      <c r="O40" s="1"/>
      <c r="P40" s="4" t="s">
        <v>153</v>
      </c>
      <c r="Q40" s="1">
        <v>1.3437604707255464</v>
      </c>
      <c r="R40" s="1"/>
      <c r="S40" s="9" t="s">
        <v>154</v>
      </c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5">
        <v>68.0</v>
      </c>
      <c r="K41" s="1">
        <v>1.0113026305567223</v>
      </c>
      <c r="L41" s="1"/>
      <c r="M41" s="1"/>
      <c r="N41" s="1"/>
      <c r="O41" s="1"/>
      <c r="P41" s="4" t="s">
        <v>155</v>
      </c>
      <c r="Q41" s="1">
        <v>1.3464627417570383</v>
      </c>
      <c r="R41" s="1"/>
      <c r="S41" s="9" t="s">
        <v>156</v>
      </c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5">
        <v>69.0</v>
      </c>
      <c r="K42" s="1">
        <v>1.014675548241712</v>
      </c>
      <c r="L42" s="1"/>
      <c r="M42" s="1"/>
      <c r="N42" s="1"/>
      <c r="O42" s="1"/>
      <c r="P42" s="4" t="s">
        <v>157</v>
      </c>
      <c r="Q42" s="1">
        <v>1.3489205775637056</v>
      </c>
      <c r="R42" s="1"/>
      <c r="S42" s="9" t="s">
        <v>158</v>
      </c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5">
        <v>70.0</v>
      </c>
      <c r="K43" s="1">
        <v>1.0178476045387876</v>
      </c>
      <c r="L43" s="1"/>
      <c r="M43" s="1"/>
      <c r="N43" s="1"/>
      <c r="O43" s="1"/>
      <c r="P43" s="4" t="s">
        <v>159</v>
      </c>
      <c r="Q43" s="1">
        <v>1.351154432591773</v>
      </c>
      <c r="R43" s="1"/>
      <c r="S43" s="9" t="s">
        <v>160</v>
      </c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5">
        <v>71.0</v>
      </c>
      <c r="K44" s="1">
        <v>1.0208168476696036</v>
      </c>
      <c r="L44" s="1"/>
      <c r="M44" s="1"/>
      <c r="N44" s="1"/>
      <c r="O44" s="1"/>
      <c r="P44" s="4" t="s">
        <v>161</v>
      </c>
      <c r="Q44" s="1">
        <v>1.3531838591921723</v>
      </c>
      <c r="R44" s="1"/>
      <c r="S44" s="9" t="s">
        <v>162</v>
      </c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5">
        <v>72.0</v>
      </c>
      <c r="K45" s="1">
        <v>1.0235814469149178</v>
      </c>
      <c r="L45" s="1"/>
      <c r="M45" s="1"/>
      <c r="N45" s="1"/>
      <c r="O45" s="1"/>
      <c r="P45" s="4" t="s">
        <v>163</v>
      </c>
      <c r="Q45" s="1">
        <v>1.3550274945585183</v>
      </c>
      <c r="R45" s="1"/>
      <c r="S45" s="9" t="s">
        <v>164</v>
      </c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5">
        <v>73.0</v>
      </c>
      <c r="K46" s="1">
        <v>1.02613969449557</v>
      </c>
      <c r="L46" s="1"/>
      <c r="M46" s="1"/>
      <c r="N46" s="1"/>
      <c r="O46" s="1"/>
      <c r="P46" s="4" t="s">
        <v>165</v>
      </c>
      <c r="Q46" s="1">
        <v>1.3567030531390436</v>
      </c>
      <c r="R46" s="1"/>
      <c r="S46" s="9" t="s">
        <v>166</v>
      </c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5">
        <v>74.0</v>
      </c>
      <c r="K47" s="1">
        <v>1.02849000733051</v>
      </c>
      <c r="L47" s="1"/>
      <c r="M47" s="1"/>
      <c r="N47" s="1"/>
      <c r="O47" s="1"/>
      <c r="P47" s="4" t="s">
        <v>167</v>
      </c>
      <c r="Q47" s="1">
        <v>1.3582273239672131</v>
      </c>
      <c r="R47" s="1"/>
      <c r="S47" s="9" t="s">
        <v>168</v>
      </c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5">
        <v>75.0</v>
      </c>
      <c r="K48" s="1">
        <v>1.0306309286693425</v>
      </c>
      <c r="L48" s="1"/>
      <c r="M48" s="1"/>
      <c r="N48" s="1"/>
      <c r="O48" s="1"/>
      <c r="P48" s="4" t="s">
        <v>169</v>
      </c>
      <c r="Q48" s="1">
        <v>1.3596161723883726</v>
      </c>
      <c r="R48" s="1"/>
      <c r="S48" s="9" t="s">
        <v>170</v>
      </c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5">
        <v>76.0</v>
      </c>
      <c r="K49" s="1">
        <v>1.03256112959703</v>
      </c>
      <c r="L49" s="1"/>
      <c r="M49" s="1"/>
      <c r="N49" s="1"/>
      <c r="O49" s="1"/>
      <c r="P49" s="4" t="s">
        <v>171</v>
      </c>
      <c r="Q49" s="1">
        <v>1.3608845456935614</v>
      </c>
      <c r="R49" s="1"/>
      <c r="S49" s="9" t="s">
        <v>172</v>
      </c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5">
        <v>77.0</v>
      </c>
      <c r="K50" s="1">
        <v>1.0342794104085824</v>
      </c>
      <c r="L50" s="1"/>
      <c r="M50" s="1"/>
      <c r="N50" s="1"/>
      <c r="O50" s="1"/>
      <c r="P50" s="4" t="s">
        <v>173</v>
      </c>
      <c r="Q50" s="1">
        <v>1.3620464822059837</v>
      </c>
      <c r="R50" s="1"/>
      <c r="S50" s="9" t="s">
        <v>174</v>
      </c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5">
        <v>78.0</v>
      </c>
      <c r="K51" s="1">
        <v>1.0342794104085824</v>
      </c>
      <c r="L51" s="1"/>
      <c r="M51" s="1"/>
      <c r="N51" s="1"/>
      <c r="O51" s="1"/>
      <c r="P51" s="4" t="s">
        <v>175</v>
      </c>
      <c r="Q51" s="1">
        <v>1.3631151234000867</v>
      </c>
      <c r="R51" s="1"/>
      <c r="S51" s="9" t="s">
        <v>176</v>
      </c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5">
        <v>79.0</v>
      </c>
      <c r="K52" s="1">
        <v>1.0342794104085824</v>
      </c>
      <c r="L52" s="1"/>
      <c r="M52" s="1"/>
      <c r="N52" s="1"/>
      <c r="O52" s="1"/>
      <c r="P52" s="4" t="s">
        <v>177</v>
      </c>
      <c r="Q52" s="1">
        <v>1.364102728667318</v>
      </c>
      <c r="R52" s="1"/>
      <c r="S52" s="9" t="s">
        <v>178</v>
      </c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5">
        <v>80.0</v>
      </c>
      <c r="K53" s="1">
        <v>1.0342794104085824</v>
      </c>
      <c r="L53" s="1"/>
      <c r="M53" s="1"/>
      <c r="N53" s="1"/>
      <c r="O53" s="1"/>
      <c r="P53" s="4" t="s">
        <v>179</v>
      </c>
      <c r="Q53" s="1">
        <v>1.3650206923760813</v>
      </c>
      <c r="R53" s="1"/>
      <c r="S53" s="9" t="s">
        <v>180</v>
      </c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5">
        <v>81.0</v>
      </c>
      <c r="K54" s="1">
        <v>1.0342794104085824</v>
      </c>
      <c r="L54" s="1"/>
      <c r="M54" s="1"/>
      <c r="N54" s="1"/>
      <c r="O54" s="1"/>
      <c r="P54" s="4" t="s">
        <v>181</v>
      </c>
      <c r="Q54" s="1">
        <v>1.3658795629058997</v>
      </c>
      <c r="R54" s="1"/>
      <c r="S54" s="9" t="s">
        <v>182</v>
      </c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5">
        <v>82.0</v>
      </c>
      <c r="K55" s="1">
        <v>1.0342794104085824</v>
      </c>
      <c r="L55" s="1"/>
      <c r="M55" s="1"/>
      <c r="N55" s="1"/>
      <c r="O55" s="1"/>
      <c r="P55" s="4" t="s">
        <v>183</v>
      </c>
      <c r="Q55" s="1">
        <v>1.3666890633670954</v>
      </c>
      <c r="R55" s="1"/>
      <c r="S55" s="9" t="s">
        <v>184</v>
      </c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5">
        <v>83.0</v>
      </c>
      <c r="K56" s="1">
        <v>1.0342794104085824</v>
      </c>
      <c r="L56" s="1"/>
      <c r="M56" s="1"/>
      <c r="N56" s="1"/>
      <c r="O56" s="1"/>
      <c r="P56" s="4" t="s">
        <v>185</v>
      </c>
      <c r="Q56" s="1">
        <v>1.3674581137472164</v>
      </c>
      <c r="R56" s="1"/>
      <c r="S56" s="9" t="s">
        <v>186</v>
      </c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5">
        <v>84.0</v>
      </c>
      <c r="K57" s="1">
        <v>1.0342794104085824</v>
      </c>
      <c r="L57" s="1"/>
      <c r="M57" s="1"/>
      <c r="N57" s="1"/>
      <c r="O57" s="1"/>
      <c r="P57" s="4" t="s">
        <v>187</v>
      </c>
      <c r="Q57" s="1">
        <v>1.368194854253877</v>
      </c>
      <c r="R57" s="1"/>
      <c r="S57" s="9" t="s">
        <v>188</v>
      </c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5">
        <v>85.0</v>
      </c>
      <c r="K58" s="1">
        <v>1.0342794104085824</v>
      </c>
      <c r="L58" s="1"/>
      <c r="M58" s="1"/>
      <c r="N58" s="1"/>
      <c r="O58" s="1"/>
      <c r="P58" s="4" t="s">
        <v>189</v>
      </c>
      <c r="Q58" s="1">
        <v>1.3689066696504826</v>
      </c>
      <c r="R58" s="1"/>
      <c r="S58" s="9" t="s">
        <v>190</v>
      </c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5">
        <v>86.0</v>
      </c>
      <c r="K59" s="1">
        <v>1.0342794104085824</v>
      </c>
      <c r="L59" s="1"/>
      <c r="M59" s="1"/>
      <c r="N59" s="1"/>
      <c r="O59" s="1"/>
      <c r="P59" s="4" t="s">
        <v>191</v>
      </c>
      <c r="Q59" s="1">
        <v>1.3696002144064736</v>
      </c>
      <c r="R59" s="1"/>
      <c r="S59" s="9" t="s">
        <v>192</v>
      </c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5">
        <v>87.0</v>
      </c>
      <c r="K60" s="1">
        <v>1.0342794104085824</v>
      </c>
      <c r="L60" s="1"/>
      <c r="M60" s="1"/>
      <c r="N60" s="1"/>
      <c r="O60" s="1"/>
      <c r="P60" s="4" t="s">
        <v>193</v>
      </c>
      <c r="Q60" s="1">
        <v>1.370281438507154</v>
      </c>
      <c r="R60" s="1"/>
      <c r="S60" s="9" t="s">
        <v>194</v>
      </c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5">
        <v>88.0</v>
      </c>
      <c r="K61" s="1">
        <v>1.0342794104085824</v>
      </c>
      <c r="L61" s="1"/>
      <c r="M61" s="1"/>
      <c r="N61" s="1"/>
      <c r="O61" s="1"/>
      <c r="P61" s="4" t="s">
        <v>195</v>
      </c>
      <c r="Q61" s="1">
        <v>1.3709556137898973</v>
      </c>
      <c r="R61" s="1"/>
      <c r="S61" s="9" t="s">
        <v>196</v>
      </c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5">
        <v>89.0</v>
      </c>
      <c r="K62" s="1">
        <v>1.0342794104085824</v>
      </c>
      <c r="L62" s="1"/>
      <c r="M62" s="1"/>
      <c r="N62" s="1"/>
      <c r="O62" s="1"/>
      <c r="P62" s="4" t="s">
        <v>197</v>
      </c>
      <c r="Q62" s="1">
        <v>1.3716273606935188</v>
      </c>
      <c r="R62" s="1"/>
      <c r="S62" s="9" t="s">
        <v>198</v>
      </c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5">
        <v>90.0</v>
      </c>
      <c r="K63" s="1">
        <v>1.0342794104085824</v>
      </c>
      <c r="L63" s="1"/>
      <c r="M63" s="1"/>
      <c r="N63" s="1"/>
      <c r="O63" s="1"/>
      <c r="P63" s="4" t="s">
        <v>199</v>
      </c>
      <c r="Q63" s="1">
        <v>1.3723006753259162</v>
      </c>
      <c r="R63" s="1"/>
      <c r="S63" s="9" t="s">
        <v>200</v>
      </c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5">
        <v>91.0</v>
      </c>
      <c r="K64" s="1">
        <v>1.0342794104085824</v>
      </c>
      <c r="L64" s="1"/>
      <c r="M64" s="1"/>
      <c r="N64" s="1"/>
      <c r="O64" s="1"/>
      <c r="P64" s="4" t="s">
        <v>201</v>
      </c>
      <c r="Q64" s="1">
        <v>1.3729789567717214</v>
      </c>
      <c r="R64" s="1"/>
      <c r="S64" s="9" t="s">
        <v>202</v>
      </c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5">
        <v>92.0</v>
      </c>
      <c r="K65" s="1">
        <v>1.0342794104085824</v>
      </c>
      <c r="L65" s="1"/>
      <c r="M65" s="1"/>
      <c r="N65" s="1"/>
      <c r="O65" s="1"/>
      <c r="P65" s="4" t="s">
        <v>203</v>
      </c>
      <c r="Q65" s="1">
        <v>1.3736650345767343</v>
      </c>
      <c r="R65" s="1"/>
      <c r="S65" s="9" t="s">
        <v>204</v>
      </c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5">
        <v>93.0</v>
      </c>
      <c r="K66" s="1">
        <v>1.0342794104085824</v>
      </c>
      <c r="L66" s="1"/>
      <c r="M66" s="1"/>
      <c r="N66" s="1"/>
      <c r="O66" s="1"/>
      <c r="P66" s="4" t="s">
        <v>205</v>
      </c>
      <c r="Q66" s="1">
        <v>1.3743611963593803</v>
      </c>
      <c r="R66" s="1"/>
      <c r="S66" s="9" t="s">
        <v>206</v>
      </c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5">
        <v>94.0</v>
      </c>
      <c r="K67" s="1">
        <v>1.0342794104085824</v>
      </c>
      <c r="L67" s="1"/>
      <c r="M67" s="1"/>
      <c r="N67" s="1"/>
      <c r="O67" s="1"/>
      <c r="P67" s="4" t="s">
        <v>207</v>
      </c>
      <c r="Q67" s="1">
        <v>1.3750692155113895</v>
      </c>
      <c r="R67" s="1"/>
      <c r="S67" s="9" t="s">
        <v>208</v>
      </c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5">
        <v>95.0</v>
      </c>
      <c r="K68" s="1">
        <v>1.0342794104085824</v>
      </c>
      <c r="L68" s="1"/>
      <c r="M68" s="1"/>
      <c r="N68" s="1"/>
      <c r="O68" s="1"/>
      <c r="P68" s="4" t="s">
        <v>209</v>
      </c>
      <c r="Q68" s="1">
        <v>1.3757903789604198</v>
      </c>
      <c r="R68" s="1"/>
      <c r="S68" s="9" t="s">
        <v>210</v>
      </c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5">
        <v>96.0</v>
      </c>
      <c r="K69" s="1">
        <v>1.0342794104085824</v>
      </c>
      <c r="L69" s="1"/>
      <c r="M69" s="1"/>
      <c r="N69" s="1"/>
      <c r="O69" s="1"/>
      <c r="P69" s="4" t="s">
        <v>211</v>
      </c>
      <c r="Q69" s="1">
        <v>1.3765255149764966</v>
      </c>
      <c r="R69" s="1"/>
      <c r="S69" s="9" t="s">
        <v>212</v>
      </c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5">
        <v>97.0</v>
      </c>
      <c r="K70" s="1">
        <v>1.0342794104085824</v>
      </c>
      <c r="L70" s="1"/>
      <c r="M70" s="1"/>
      <c r="N70" s="1"/>
      <c r="O70" s="1"/>
      <c r="P70" s="4" t="s">
        <v>213</v>
      </c>
      <c r="Q70" s="1">
        <v>1.3772750210119908</v>
      </c>
      <c r="R70" s="1"/>
      <c r="S70" s="9" t="s">
        <v>214</v>
      </c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5">
        <v>98.0</v>
      </c>
      <c r="K71" s="1">
        <v>1.0342794104085824</v>
      </c>
      <c r="L71" s="1"/>
      <c r="M71" s="1"/>
      <c r="N71" s="1"/>
      <c r="O71" s="1"/>
      <c r="P71" s="4" t="s">
        <v>215</v>
      </c>
      <c r="Q71" s="1">
        <v>1.3780388915714763</v>
      </c>
      <c r="R71" s="1"/>
      <c r="S71" s="9" t="s">
        <v>216</v>
      </c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5">
        <v>99.0</v>
      </c>
      <c r="K72" s="1">
        <v>1.0342794104085824</v>
      </c>
      <c r="L72" s="1"/>
      <c r="M72" s="1"/>
      <c r="N72" s="1"/>
      <c r="O72" s="1"/>
      <c r="P72" s="4" t="s">
        <v>217</v>
      </c>
      <c r="Q72" s="1">
        <v>1.3788167461132608</v>
      </c>
      <c r="R72" s="1"/>
      <c r="S72" s="9" t="s">
        <v>218</v>
      </c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5">
        <v>100.0</v>
      </c>
      <c r="K73" s="1">
        <v>1.0342794104085824</v>
      </c>
      <c r="L73" s="1"/>
      <c r="M73" s="1"/>
      <c r="N73" s="1"/>
      <c r="O73" s="1"/>
      <c r="P73" s="4" t="s">
        <v>219</v>
      </c>
      <c r="Q73" s="1">
        <v>1.3796078569887753</v>
      </c>
      <c r="R73" s="1"/>
      <c r="S73" s="9" t="s">
        <v>220</v>
      </c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4" t="s">
        <v>221</v>
      </c>
      <c r="Q74" s="1">
        <v>1.3804111774293515</v>
      </c>
      <c r="R74" s="1"/>
      <c r="S74" s="9" t="s">
        <v>222</v>
      </c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4" t="s">
        <v>223</v>
      </c>
      <c r="Q75" s="1">
        <v>1.3812253695923582</v>
      </c>
      <c r="R75" s="1"/>
      <c r="S75" s="9" t="s">
        <v>224</v>
      </c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4" t="s">
        <v>225</v>
      </c>
      <c r="Q76" s="1">
        <v>1.3820488326802116</v>
      </c>
      <c r="R76" s="1"/>
      <c r="S76" s="9" t="s">
        <v>226</v>
      </c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4" t="s">
        <v>227</v>
      </c>
      <c r="Q77" s="1">
        <v>1.3828797311465482</v>
      </c>
      <c r="R77" s="1"/>
      <c r="S77" s="9" t="s">
        <v>228</v>
      </c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4" t="s">
        <v>229</v>
      </c>
      <c r="Q78" s="1">
        <v>1.3837160230038825</v>
      </c>
      <c r="R78" s="1"/>
      <c r="S78" s="9" t="s">
        <v>230</v>
      </c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4" t="s">
        <v>231</v>
      </c>
      <c r="Q79" s="1">
        <v>1.3845554882464721</v>
      </c>
      <c r="R79" s="1"/>
      <c r="S79" s="9" t="s">
        <v>232</v>
      </c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4" t="s">
        <v>233</v>
      </c>
      <c r="Q80" s="1">
        <v>1.385395757400918</v>
      </c>
      <c r="R80" s="1"/>
      <c r="S80" s="9" t="s">
        <v>234</v>
      </c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4" t="s">
        <v>235</v>
      </c>
      <c r="Q81" s="1">
        <v>1.3862343402153505</v>
      </c>
      <c r="R81" s="1"/>
      <c r="S81" s="9" t="s">
        <v>236</v>
      </c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4" t="s">
        <v>237</v>
      </c>
      <c r="Q82" s="1">
        <v>1.3870686544959212</v>
      </c>
      <c r="R82" s="1"/>
      <c r="S82" s="9" t="s">
        <v>238</v>
      </c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4" t="s">
        <v>239</v>
      </c>
      <c r="Q83" s="1">
        <v>1.3878960550968504</v>
      </c>
      <c r="R83" s="1"/>
      <c r="S83" s="9" t="s">
        <v>240</v>
      </c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4" t="s">
        <v>241</v>
      </c>
      <c r="Q84" s="1">
        <v>1.388713863067518</v>
      </c>
      <c r="R84" s="1"/>
      <c r="S84" s="9" t="s">
        <v>242</v>
      </c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4" t="s">
        <v>243</v>
      </c>
      <c r="Q85" s="1">
        <v>1.3895193949571172</v>
      </c>
      <c r="R85" s="1"/>
      <c r="S85" s="9" t="s">
        <v>244</v>
      </c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4" t="s">
        <v>245</v>
      </c>
      <c r="Q86" s="1">
        <v>1.3903099922742965</v>
      </c>
      <c r="R86" s="1"/>
      <c r="S86" s="9" t="s">
        <v>246</v>
      </c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4" t="s">
        <v>247</v>
      </c>
      <c r="Q87" s="1">
        <v>1.39108305109606</v>
      </c>
      <c r="R87" s="1"/>
      <c r="S87" s="9" t="s">
        <v>248</v>
      </c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4" t="s">
        <v>249</v>
      </c>
      <c r="Q88" s="1">
        <v>1.3918360518170718</v>
      </c>
      <c r="R88" s="1"/>
      <c r="S88" s="9" t="s">
        <v>250</v>
      </c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4" t="s">
        <v>251</v>
      </c>
      <c r="Q89" s="1">
        <v>1.3925665890274905</v>
      </c>
      <c r="R89" s="1"/>
      <c r="S89" s="9" t="s">
        <v>252</v>
      </c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4" t="s">
        <v>253</v>
      </c>
      <c r="Q90" s="1">
        <v>1.393272401504614</v>
      </c>
      <c r="R90" s="1"/>
      <c r="S90" s="9" t="s">
        <v>254</v>
      </c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4" t="s">
        <v>255</v>
      </c>
      <c r="Q91" s="1">
        <v>1.3939514023010555</v>
      </c>
      <c r="R91" s="1"/>
      <c r="S91" s="9" t="s">
        <v>256</v>
      </c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4" t="s">
        <v>257</v>
      </c>
      <c r="Q92" s="1">
        <v>1.3946017089099334</v>
      </c>
      <c r="R92" s="1"/>
      <c r="S92" s="9" t="s">
        <v>258</v>
      </c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4" t="s">
        <v>259</v>
      </c>
      <c r="Q93" s="1">
        <v>1.3952216734857688</v>
      </c>
      <c r="R93" s="1"/>
      <c r="S93" s="9" t="s">
        <v>260</v>
      </c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4" t="s">
        <v>261</v>
      </c>
      <c r="Q94" s="1">
        <v>1.3958099130985013</v>
      </c>
      <c r="R94" s="1"/>
      <c r="S94" s="9" t="s">
        <v>262</v>
      </c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4" t="s">
        <v>263</v>
      </c>
      <c r="Q95" s="1">
        <v>1.3963653399973353</v>
      </c>
      <c r="R95" s="1"/>
      <c r="S95" s="9" t="s">
        <v>264</v>
      </c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4" t="s">
        <v>265</v>
      </c>
      <c r="Q96" s="1">
        <v>1.3968871918611225</v>
      </c>
      <c r="R96" s="1"/>
      <c r="S96" s="9" t="s">
        <v>266</v>
      </c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4" t="s">
        <v>267</v>
      </c>
      <c r="Q97" s="1">
        <v>1.397375062012721</v>
      </c>
      <c r="R97" s="1"/>
      <c r="S97" s="9" t="s">
        <v>268</v>
      </c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4" t="s">
        <v>269</v>
      </c>
      <c r="Q98" s="1">
        <v>1.3978289295763546</v>
      </c>
      <c r="R98" s="1"/>
      <c r="S98" s="9" t="s">
        <v>270</v>
      </c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4" t="s">
        <v>271</v>
      </c>
      <c r="Q99" s="1">
        <v>1.3982491895594975</v>
      </c>
      <c r="R99" s="1"/>
      <c r="S99" s="9" t="s">
        <v>272</v>
      </c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4" t="s">
        <v>273</v>
      </c>
      <c r="Q100" s="1">
        <v>1.398636682844291</v>
      </c>
      <c r="R100" s="1"/>
      <c r="S100" s="9" t="s">
        <v>274</v>
      </c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4" t="s">
        <v>275</v>
      </c>
      <c r="Q101" s="1">
        <v>1.398992726078089</v>
      </c>
      <c r="R101" s="1"/>
      <c r="S101" s="9" t="s">
        <v>276</v>
      </c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4" t="s">
        <v>277</v>
      </c>
      <c r="Q102" s="1">
        <v>1.3993191414584258</v>
      </c>
      <c r="R102" s="1"/>
      <c r="S102" s="9" t="s">
        <v>278</v>
      </c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4" t="s">
        <v>279</v>
      </c>
      <c r="Q103" s="1">
        <v>1.3996182864146671</v>
      </c>
      <c r="R103" s="1"/>
      <c r="S103" s="9" t="s">
        <v>280</v>
      </c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4" t="s">
        <v>281</v>
      </c>
      <c r="Q104" s="1">
        <v>1.3998930831968415</v>
      </c>
      <c r="R104" s="1"/>
      <c r="S104" s="9" t="s">
        <v>282</v>
      </c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4" t="s">
        <v>283</v>
      </c>
      <c r="Q105" s="1">
        <v>1.4001470483917837</v>
      </c>
      <c r="R105" s="1"/>
      <c r="S105" s="9" t="s">
        <v>284</v>
      </c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4" t="s">
        <v>285</v>
      </c>
      <c r="Q106" s="1">
        <v>1.400384322397795</v>
      </c>
      <c r="R106" s="1"/>
      <c r="S106" s="9" t="s">
        <v>286</v>
      </c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4" t="s">
        <v>287</v>
      </c>
      <c r="Q107" s="1">
        <v>1.4006096989016332</v>
      </c>
      <c r="R107" s="1"/>
      <c r="S107" s="9" t="s">
        <v>288</v>
      </c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4" t="s">
        <v>289</v>
      </c>
      <c r="Q108" s="1">
        <v>1.400828654415861</v>
      </c>
      <c r="R108" s="1"/>
      <c r="S108" s="9" t="s">
        <v>290</v>
      </c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4" t="s">
        <v>291</v>
      </c>
      <c r="Q109" s="1">
        <v>1.4010473779504813</v>
      </c>
      <c r="R109" s="1"/>
      <c r="S109" s="9" t="s">
        <v>292</v>
      </c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4" t="s">
        <v>293</v>
      </c>
      <c r="Q110" s="1">
        <v>1.401272800910465</v>
      </c>
      <c r="R110" s="1"/>
      <c r="S110" s="9" t="s">
        <v>294</v>
      </c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4" t="s">
        <v>295</v>
      </c>
      <c r="Q111" s="1">
        <v>1.40151262733033</v>
      </c>
      <c r="R111" s="1"/>
      <c r="S111" s="9" t="s">
        <v>296</v>
      </c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4" t="s">
        <v>297</v>
      </c>
      <c r="Q112" s="1">
        <v>1.4017753645784503</v>
      </c>
      <c r="R112" s="1"/>
      <c r="S112" s="9" t="s">
        <v>298</v>
      </c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4" t="s">
        <v>299</v>
      </c>
      <c r="Q113" s="1">
        <v>1.4020703546873885</v>
      </c>
      <c r="R113" s="1"/>
      <c r="S113" s="9" t="s">
        <v>300</v>
      </c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4" t="s">
        <v>301</v>
      </c>
      <c r="Q114" s="1">
        <v>1.4024078064923824</v>
      </c>
      <c r="R114" s="1"/>
      <c r="S114" s="9" t="s">
        <v>302</v>
      </c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4" t="s">
        <v>303</v>
      </c>
      <c r="Q115" s="1">
        <v>1.4027988287883293</v>
      </c>
      <c r="R115" s="1"/>
      <c r="S115" s="9" t="s">
        <v>304</v>
      </c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4" t="s">
        <v>305</v>
      </c>
      <c r="Q116" s="1">
        <v>1.403255464746363</v>
      </c>
      <c r="R116" s="1"/>
      <c r="S116" s="9" t="s">
        <v>306</v>
      </c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4" t="s">
        <v>307</v>
      </c>
      <c r="Q117" s="1">
        <v>1.403790727864643</v>
      </c>
      <c r="R117" s="1"/>
      <c r="S117" s="9" t="s">
        <v>308</v>
      </c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4" t="s">
        <v>309</v>
      </c>
      <c r="Q118" s="1">
        <v>1.4044186397644642</v>
      </c>
      <c r="R118" s="1"/>
      <c r="S118" s="9" t="s">
        <v>310</v>
      </c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4" t="s">
        <v>311</v>
      </c>
      <c r="Q119" s="1">
        <v>1.405154270182577</v>
      </c>
      <c r="R119" s="1"/>
      <c r="S119" s="9" t="s">
        <v>312</v>
      </c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4" t="s">
        <v>313</v>
      </c>
      <c r="Q120" s="1">
        <v>1.406013779553976</v>
      </c>
      <c r="R120" s="1"/>
      <c r="S120" s="9" t="s">
        <v>314</v>
      </c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4" t="s">
        <v>315</v>
      </c>
      <c r="Q121" s="1">
        <v>1.4070144646267668</v>
      </c>
      <c r="R121" s="1"/>
      <c r="S121" s="9" t="s">
        <v>316</v>
      </c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4" t="s">
        <v>317</v>
      </c>
      <c r="Q122" s="1">
        <v>1.4081748076025127</v>
      </c>
      <c r="R122" s="1"/>
      <c r="S122" s="9" t="s">
        <v>318</v>
      </c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4" t="s">
        <v>319</v>
      </c>
      <c r="Q123" s="1">
        <v>1.4095145293522182</v>
      </c>
      <c r="R123" s="1"/>
      <c r="S123" s="9" t="s">
        <v>320</v>
      </c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4" t="s">
        <v>321</v>
      </c>
      <c r="Q124" s="1">
        <v>1.4110546473204528</v>
      </c>
      <c r="R124" s="1"/>
      <c r="S124" s="9" t="s">
        <v>322</v>
      </c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4" t="s">
        <v>323</v>
      </c>
      <c r="Q125" s="1">
        <v>1.4128175387987794</v>
      </c>
      <c r="R125" s="1"/>
      <c r="S125" s="9" t="s">
        <v>324</v>
      </c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4" t="s">
        <v>325</v>
      </c>
      <c r="Q126" s="1">
        <v>1.4148270103254879</v>
      </c>
      <c r="R126" s="1"/>
      <c r="S126" s="9" t="s">
        <v>326</v>
      </c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4" t="s">
        <v>327</v>
      </c>
      <c r="Q127" s="1">
        <v>1.4171083740526282</v>
      </c>
      <c r="R127" s="1"/>
      <c r="S127" s="9" t="s">
        <v>328</v>
      </c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4" t="s">
        <v>329</v>
      </c>
      <c r="Q128" s="1">
        <v>1.4196885320146637</v>
      </c>
      <c r="R128" s="1"/>
      <c r="S128" s="9" t="s">
        <v>330</v>
      </c>
      <c r="T128" s="1"/>
      <c r="U128" s="1"/>
      <c r="V128" s="1"/>
      <c r="W128" s="1"/>
      <c r="X128" s="1"/>
      <c r="Y128" s="1"/>
      <c r="Z128" s="1"/>
    </row>
    <row r="129" ht="14.25" customHeight="1">
      <c r="A129" s="2" t="s">
        <v>39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4" t="s">
        <v>3</v>
      </c>
      <c r="Q129" s="1">
        <v>1.0</v>
      </c>
      <c r="R129" s="1"/>
      <c r="S129" s="9" t="s">
        <v>3</v>
      </c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2" t="s">
        <v>40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2" t="s">
        <v>41</v>
      </c>
      <c r="B132" s="1"/>
      <c r="C132" s="4" t="s">
        <v>42</v>
      </c>
      <c r="D132" s="4" t="s">
        <v>43</v>
      </c>
      <c r="E132" s="4" t="s">
        <v>44</v>
      </c>
      <c r="F132" s="4" t="s">
        <v>45</v>
      </c>
      <c r="G132" s="4" t="s">
        <v>3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5">
        <v>0.0</v>
      </c>
      <c r="B133" s="4" t="s">
        <v>46</v>
      </c>
      <c r="C133" s="1">
        <v>1.2812977198257705</v>
      </c>
      <c r="D133" s="1">
        <v>1.379113078866378</v>
      </c>
      <c r="E133" s="1">
        <v>1.1624683656328947</v>
      </c>
      <c r="F133" s="1">
        <v>0.9575896538937343</v>
      </c>
      <c r="G133" s="1">
        <v>1.395764402171957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6">
        <v>20.0</v>
      </c>
      <c r="B134" s="4" t="s">
        <v>47</v>
      </c>
      <c r="C134" s="1">
        <v>1.2163676294500323</v>
      </c>
      <c r="D134" s="1">
        <v>1.295861910532636</v>
      </c>
      <c r="E134" s="1">
        <v>1.1213198376920943</v>
      </c>
      <c r="F134" s="1">
        <v>0.9461471228597439</v>
      </c>
      <c r="G134" s="1">
        <v>1.324134627628827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6">
        <f t="shared" ref="A135:A161" si="1">A134+10</f>
        <v>30</v>
      </c>
      <c r="B135" s="4" t="s">
        <v>48</v>
      </c>
      <c r="C135" s="1">
        <v>1.1586162441259122</v>
      </c>
      <c r="D135" s="1">
        <v>1.2238912971118485</v>
      </c>
      <c r="E135" s="1">
        <v>1.0846411562744604</v>
      </c>
      <c r="F135" s="1">
        <v>0.93587179037661</v>
      </c>
      <c r="G135" s="1">
        <v>1.2619193416092442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6">
        <f t="shared" si="1"/>
        <v>40</v>
      </c>
      <c r="B136" s="4" t="s">
        <v>49</v>
      </c>
      <c r="C136" s="1">
        <v>1.107014925280376</v>
      </c>
      <c r="D136" s="1">
        <v>1.161532559246282</v>
      </c>
      <c r="E136" s="1">
        <v>1.0517923576531305</v>
      </c>
      <c r="F136" s="1">
        <v>0.9264705985920708</v>
      </c>
      <c r="G136" s="1">
        <v>1.2077849815330455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6">
        <f t="shared" si="1"/>
        <v>50</v>
      </c>
      <c r="B137" s="4" t="s">
        <v>50</v>
      </c>
      <c r="C137" s="1">
        <v>1.060682952632836</v>
      </c>
      <c r="D137" s="1">
        <v>1.1073973881966728</v>
      </c>
      <c r="E137" s="1">
        <v>1.022210752795701</v>
      </c>
      <c r="F137" s="1">
        <v>0.9176639548275781</v>
      </c>
      <c r="G137" s="1">
        <v>1.1606075001441456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6">
        <f t="shared" si="1"/>
        <v>60</v>
      </c>
      <c r="B138" s="4" t="s">
        <v>51</v>
      </c>
      <c r="C138" s="1">
        <v>1.0188613704272784</v>
      </c>
      <c r="D138" s="1">
        <v>1.0603233182660268</v>
      </c>
      <c r="E138" s="1">
        <v>0.9953974584616536</v>
      </c>
      <c r="F138" s="1">
        <v>0.90918360828577</v>
      </c>
      <c r="G138" s="1">
        <v>1.1194326915591761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6">
        <f t="shared" si="1"/>
        <v>70</v>
      </c>
      <c r="B139" s="4" t="s">
        <v>52</v>
      </c>
      <c r="C139" s="1">
        <v>0.9808918918619232</v>
      </c>
      <c r="D139" s="1">
        <v>1.0193304222694122</v>
      </c>
      <c r="E139" s="1">
        <v>0.970906489327304</v>
      </c>
      <c r="F139" s="1">
        <v>0.9007713383946325</v>
      </c>
      <c r="G139" s="1">
        <v>1.0834443508159026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6">
        <f t="shared" si="1"/>
        <v>80</v>
      </c>
      <c r="B140" s="4" t="s">
        <v>53</v>
      </c>
      <c r="C140" s="1">
        <v>0.9461998584882068</v>
      </c>
      <c r="D140" s="1">
        <v>0.9835867315225693</v>
      </c>
      <c r="E140" s="1">
        <v>0.9483359611979608</v>
      </c>
      <c r="F140" s="1">
        <v>0.8921783986704024</v>
      </c>
      <c r="G140" s="1">
        <v>1.0519385950003342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6">
        <f t="shared" si="1"/>
        <v>90</v>
      </c>
      <c r="B141" s="4" t="s">
        <v>54</v>
      </c>
      <c r="C141" s="1">
        <v>0.9142804732188035</v>
      </c>
      <c r="D141" s="1">
        <v>0.9523804771379852</v>
      </c>
      <c r="E141" s="1">
        <v>0.9273210534805376</v>
      </c>
      <c r="F141" s="1">
        <v>0.883165667411456</v>
      </c>
      <c r="G141" s="1">
        <v>1.024303062249277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6">
        <f t="shared" si="1"/>
        <v>100</v>
      </c>
      <c r="B142" s="4" t="s">
        <v>55</v>
      </c>
      <c r="C142" s="1">
        <v>0.8846876956216242</v>
      </c>
      <c r="D142" s="1">
        <v>0.925097696718807</v>
      </c>
      <c r="E142" s="1">
        <v>0.9075284545313047</v>
      </c>
      <c r="F142" s="1">
        <v>0.8735044581680831</v>
      </c>
      <c r="G142" s="1">
        <v>1.0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6">
        <f t="shared" si="1"/>
        <v>110</v>
      </c>
      <c r="B143" s="4" t="s">
        <v>56</v>
      </c>
      <c r="C143" s="1">
        <v>0.8570253187158691</v>
      </c>
      <c r="D143" s="1">
        <v>0.9012040886087238</v>
      </c>
      <c r="E143" s="1">
        <v>0.888652071117218</v>
      </c>
      <c r="F143" s="1">
        <v>0.8629779393108163</v>
      </c>
      <c r="G143" s="1">
        <v>0.978552479400731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6">
        <f t="shared" si="1"/>
        <v>120</v>
      </c>
      <c r="B144" s="4" t="s">
        <v>57</v>
      </c>
      <c r="C144" s="1">
        <v>0.8309398466992566</v>
      </c>
      <c r="D144" s="1">
        <v>0.8802302528546161</v>
      </c>
      <c r="E144" s="1">
        <v>0.8704098266644877</v>
      </c>
      <c r="F144" s="1">
        <v>0.8513831036993436</v>
      </c>
      <c r="G144" s="1">
        <v>0.9595331461032447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6">
        <f t="shared" si="1"/>
        <v>130</v>
      </c>
      <c r="B145" s="4" t="s">
        <v>58</v>
      </c>
      <c r="C145" s="1">
        <v>0.8061148697792565</v>
      </c>
      <c r="D145" s="1">
        <v>0.8617596545199011</v>
      </c>
      <c r="E145" s="1">
        <v>0.8525414049490003</v>
      </c>
      <c r="F145" s="1">
        <v>0.8385332170790492</v>
      </c>
      <c r="G145" s="1">
        <v>0.9425550514482045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6">
        <f t="shared" si="1"/>
        <v>140</v>
      </c>
      <c r="B146" s="4" t="s">
        <v>59</v>
      </c>
      <c r="C146" s="1">
        <v>0.7822666907146377</v>
      </c>
      <c r="D146" s="1">
        <v>0.845418796007724</v>
      </c>
      <c r="E146" s="1">
        <v>0.8348068184992417</v>
      </c>
      <c r="F146" s="1">
        <v>0.8242606581958645</v>
      </c>
      <c r="G146" s="1">
        <v>0.9272642116953743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6">
        <f t="shared" si="1"/>
        <v>150</v>
      </c>
      <c r="B147" s="4" t="s">
        <v>60</v>
      </c>
      <c r="C147" s="1">
        <v>0.7591410017131677</v>
      </c>
      <c r="D147" s="1">
        <v>0.8308692016833024</v>
      </c>
      <c r="E147" s="1">
        <v>0.8169856958705703</v>
      </c>
      <c r="F147" s="1">
        <v>0.8084200457103827</v>
      </c>
      <c r="G147" s="1">
        <v>0.9133336233567453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6">
        <f t="shared" si="1"/>
        <v>160</v>
      </c>
      <c r="B148" s="4" t="s">
        <v>61</v>
      </c>
      <c r="C148" s="1">
        <v>0.7365104429881093</v>
      </c>
      <c r="D148" s="1">
        <v>0.8178009084790506</v>
      </c>
      <c r="E148" s="1">
        <v>0.7988771904449419</v>
      </c>
      <c r="F148" s="1">
        <v>0.7908915280191612</v>
      </c>
      <c r="G148" s="1">
        <v>0.9004585249595899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6">
        <f t="shared" si="1"/>
        <v>170</v>
      </c>
      <c r="B149" s="4" t="s">
        <v>62</v>
      </c>
      <c r="C149" s="1">
        <v>0.7141728979091135</v>
      </c>
      <c r="D149" s="1">
        <v>0.8059272263392167</v>
      </c>
      <c r="E149" s="1">
        <v>0.7803004166631418</v>
      </c>
      <c r="F149" s="1">
        <v>0.7715840934901339</v>
      </c>
      <c r="G149" s="1">
        <v>0.8883527434540208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6">
        <f t="shared" si="1"/>
        <v>180</v>
      </c>
      <c r="B150" s="4" t="s">
        <v>63</v>
      </c>
      <c r="C150" s="1">
        <v>0.691950396188851</v>
      </c>
      <c r="D150" s="1">
        <v>0.7949805867467687</v>
      </c>
      <c r="E150" s="1">
        <v>0.7610953186660383</v>
      </c>
      <c r="F150" s="1">
        <v>0.7504387420257876</v>
      </c>
      <c r="G150" s="1">
        <v>0.8767459997471555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6">
        <f t="shared" si="1"/>
        <v>190</v>
      </c>
      <c r="B151" s="4" t="s">
        <v>64</v>
      </c>
      <c r="C151" s="1">
        <v>0.66968850750247</v>
      </c>
      <c r="D151" s="1">
        <v>0.7847093394374025</v>
      </c>
      <c r="E151" s="1">
        <v>0.7411238722443183</v>
      </c>
      <c r="F151" s="1">
        <v>0.7274313460615931</v>
      </c>
      <c r="G151" s="1">
        <v>0.8653820745232028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6">
        <f t="shared" si="1"/>
        <v>200</v>
      </c>
      <c r="B152" s="4" t="s">
        <v>65</v>
      </c>
      <c r="C152" s="1">
        <v>0.6472561147067188</v>
      </c>
      <c r="D152" s="1">
        <v>0.7748753891395747</v>
      </c>
      <c r="E152" s="1">
        <v>0.7202715148374651</v>
      </c>
      <c r="F152" s="1">
        <v>0.7025750219213535</v>
      </c>
      <c r="G152" s="1">
        <v>0.8540177540956033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6">
        <f t="shared" si="1"/>
        <v>210</v>
      </c>
      <c r="B153" s="4" t="s">
        <v>66</v>
      </c>
      <c r="C153" s="1">
        <v>0.6245454596364823</v>
      </c>
      <c r="D153" s="1">
        <v>0.7652525875422375</v>
      </c>
      <c r="E153" s="1">
        <v>0.6984486912041306</v>
      </c>
      <c r="F153" s="1">
        <v>0.6759218326505518</v>
      </c>
      <c r="G153" s="1">
        <v>0.8424224876629859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6">
        <f t="shared" si="1"/>
        <v>220</v>
      </c>
      <c r="B154" s="4" t="s">
        <v>67</v>
      </c>
      <c r="C154" s="1">
        <v>0.6014723564499185</v>
      </c>
      <c r="D154" s="1">
        <v>0.7556258119770753</v>
      </c>
      <c r="E154" s="1">
        <v>0.6755923954940671</v>
      </c>
      <c r="F154" s="1">
        <v>0.6475636525809504</v>
      </c>
      <c r="G154" s="1">
        <v>0.830378692892368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6">
        <f t="shared" si="1"/>
        <v>230</v>
      </c>
      <c r="B155" s="4" t="s">
        <v>68</v>
      </c>
      <c r="C155" s="1">
        <v>0.5779764687537284</v>
      </c>
      <c r="D155" s="1">
        <v>0.7457906724787635</v>
      </c>
      <c r="E155" s="1">
        <v>0.6516675850235545</v>
      </c>
      <c r="F155" s="1">
        <v>0.6176320431072533</v>
      </c>
      <c r="G155" s="1">
        <v>0.8176826469826494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6">
        <f t="shared" si="1"/>
        <v>240</v>
      </c>
      <c r="B156" s="4" t="s">
        <v>69</v>
      </c>
      <c r="C156" s="1">
        <v>0.5540215483029178</v>
      </c>
      <c r="D156" s="1">
        <v>0.7355537937125107</v>
      </c>
      <c r="E156" s="1">
        <v>0.6266683383430448</v>
      </c>
      <c r="F156" s="1">
        <v>0.5862970190853989</v>
      </c>
      <c r="G156" s="1">
        <v>0.8041458959752021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6">
        <f t="shared" si="1"/>
        <v>250</v>
      </c>
      <c r="B157" s="4" t="s">
        <v>70</v>
      </c>
      <c r="C157" s="1">
        <v>0.5295955359112112</v>
      </c>
      <c r="D157" s="1">
        <v>0.724733618372169</v>
      </c>
      <c r="E157" s="1">
        <v>0.6006186313947083</v>
      </c>
      <c r="F157" s="1">
        <v>0.5537646257818097</v>
      </c>
      <c r="G157" s="1">
        <v>0.7895971068114437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6">
        <f t="shared" si="1"/>
        <v>260</v>
      </c>
      <c r="B158" s="4" t="s">
        <v>71</v>
      </c>
      <c r="C158" s="1">
        <v>0.504710430219491</v>
      </c>
      <c r="D158" s="1">
        <v>0.7131616746546997</v>
      </c>
      <c r="E158" s="1">
        <v>0.5735726117744177</v>
      </c>
      <c r="F158" s="1">
        <v>0.5202732964614348</v>
      </c>
      <c r="G158" s="1">
        <v>0.7738842753142857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6">
        <f t="shared" si="1"/>
        <v>270</v>
      </c>
      <c r="B159" s="4" t="s">
        <v>72</v>
      </c>
      <c r="C159" s="1">
        <v>0.4794018379136281</v>
      </c>
      <c r="D159" s="1">
        <v>0.7006842429353229</v>
      </c>
      <c r="E159" s="1">
        <v>0.545614263209783</v>
      </c>
      <c r="F159" s="1">
        <v>0.4860890186337602</v>
      </c>
      <c r="G159" s="1">
        <v>0.7568771898496711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6">
        <f t="shared" si="1"/>
        <v>280</v>
      </c>
      <c r="B160" s="4" t="s">
        <v>73</v>
      </c>
      <c r="C160" s="1">
        <v>0.45372813044533167</v>
      </c>
      <c r="D160" s="1">
        <v>0.6871643465113878</v>
      </c>
      <c r="E160" s="1">
        <v>0.5168563709025016</v>
      </c>
      <c r="F160" s="1">
        <v>0.45149939990325205</v>
      </c>
      <c r="G160" s="1">
        <v>0.7384700360243885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6">
        <f t="shared" si="1"/>
        <v>290</v>
      </c>
      <c r="B161" s="4" t="s">
        <v>74</v>
      </c>
      <c r="C161" s="1">
        <v>0.42776914764166724</v>
      </c>
      <c r="D161" s="1">
        <v>0.6724839790830504</v>
      </c>
      <c r="E161" s="1">
        <v>0.48743872350813716</v>
      </c>
      <c r="F161" s="1">
        <v>0.41680678869848253</v>
      </c>
      <c r="G161" s="1">
        <v>0.7185840136797748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6">
        <v>300.0</v>
      </c>
      <c r="B162" s="4" t="s">
        <v>75</v>
      </c>
      <c r="C162" s="1">
        <v>0.3630247163892977</v>
      </c>
      <c r="D162" s="1">
        <v>0.5934464909331828</v>
      </c>
      <c r="E162" s="1">
        <v>0.41355323154927803</v>
      </c>
      <c r="F162" s="1">
        <v>0.3455762370748736</v>
      </c>
      <c r="G162" s="1">
        <v>0.6301655802635032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2" t="s">
        <v>331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2" t="s">
        <v>332</v>
      </c>
      <c r="D166" s="1"/>
      <c r="E166" s="1"/>
      <c r="F166" s="1"/>
      <c r="G166" s="1"/>
      <c r="H166" s="1"/>
      <c r="I166" s="1"/>
      <c r="J166" s="1"/>
      <c r="K166" s="1"/>
      <c r="V166" s="1"/>
      <c r="W166" s="1"/>
      <c r="X166" s="1"/>
      <c r="Y166" s="1"/>
      <c r="Z166" s="1"/>
    </row>
    <row r="167" ht="14.25" customHeight="1">
      <c r="A167" s="1"/>
      <c r="B167" s="10" t="str">
        <f t="array" ref="B167">INDEX(C167:J167,MATCH('Model 2 Summary'!$D$6,'Model 2'!$C$169:$J$169,0))</f>
        <v>#N/A</v>
      </c>
      <c r="C167" s="11">
        <v>0.03</v>
      </c>
      <c r="D167" s="11">
        <v>0.03</v>
      </c>
      <c r="E167" s="11">
        <v>0.05</v>
      </c>
      <c r="F167" s="11">
        <v>0.05</v>
      </c>
      <c r="G167" s="11">
        <v>0.0</v>
      </c>
      <c r="H167" s="11"/>
      <c r="I167" s="11"/>
      <c r="J167" s="11"/>
      <c r="K167" s="1"/>
      <c r="V167" s="1"/>
      <c r="W167" s="1"/>
      <c r="X167" s="1"/>
      <c r="Y167" s="1"/>
      <c r="Z167" s="1"/>
    </row>
    <row r="168" ht="14.25" customHeight="1">
      <c r="A168" s="1"/>
      <c r="B168" s="12" t="str">
        <f t="array" ref="B168">INDEX(C168:J168,MATCH('Model 2 Summary'!$D$6,'Model 2'!$C$169:$J$169,0))</f>
        <v>#N/A</v>
      </c>
      <c r="C168" s="13" t="s">
        <v>333</v>
      </c>
      <c r="D168" s="13" t="s">
        <v>334</v>
      </c>
      <c r="E168" s="13" t="s">
        <v>333</v>
      </c>
      <c r="F168" s="13" t="s">
        <v>334</v>
      </c>
      <c r="G168" s="13" t="s">
        <v>335</v>
      </c>
      <c r="H168" s="14"/>
      <c r="I168" s="14"/>
      <c r="J168" s="14"/>
      <c r="K168" s="1"/>
      <c r="V168" s="1"/>
      <c r="W168" s="1"/>
      <c r="X168" s="1"/>
      <c r="Y168" s="1"/>
      <c r="Z168" s="1"/>
    </row>
    <row r="169" ht="14.25" customHeight="1">
      <c r="A169" s="1"/>
      <c r="B169" s="1"/>
      <c r="C169" s="4" t="s">
        <v>336</v>
      </c>
      <c r="D169" s="4" t="s">
        <v>337</v>
      </c>
      <c r="E169" s="4" t="s">
        <v>338</v>
      </c>
      <c r="F169" s="4" t="s">
        <v>339</v>
      </c>
      <c r="G169" s="4" t="s">
        <v>340</v>
      </c>
      <c r="H169" s="1"/>
      <c r="I169" s="1"/>
      <c r="J169" s="1"/>
      <c r="K169" s="1"/>
      <c r="V169" s="1"/>
      <c r="W169" s="1"/>
      <c r="X169" s="1"/>
      <c r="Y169" s="1"/>
      <c r="Z169" s="1"/>
    </row>
    <row r="170" ht="14.25" customHeight="1">
      <c r="A170" s="2" t="s">
        <v>341</v>
      </c>
      <c r="B170" s="6">
        <v>1.0</v>
      </c>
      <c r="C170" s="1">
        <v>0.9004551879171815</v>
      </c>
      <c r="D170" s="1">
        <v>0.9004551879171815</v>
      </c>
      <c r="E170" s="1">
        <v>0.9004551879171815</v>
      </c>
      <c r="F170" s="1">
        <v>0.9004551879171815</v>
      </c>
      <c r="G170" s="1">
        <v>0.928136065807935</v>
      </c>
      <c r="H170" s="1"/>
      <c r="I170" s="1"/>
      <c r="J170" s="1"/>
      <c r="K170" s="1"/>
      <c r="V170" s="1"/>
      <c r="W170" s="1"/>
      <c r="X170" s="1"/>
      <c r="Y170" s="1"/>
      <c r="Z170" s="1"/>
    </row>
    <row r="171" ht="14.25" customHeight="1">
      <c r="A171" s="1"/>
      <c r="B171" s="6">
        <v>2.0</v>
      </c>
      <c r="C171" s="1">
        <v>0.9109623177065881</v>
      </c>
      <c r="D171" s="1">
        <v>0.9109623177065881</v>
      </c>
      <c r="E171" s="1">
        <v>0.9109623177065881</v>
      </c>
      <c r="F171" s="1">
        <v>0.9109623177065881</v>
      </c>
      <c r="G171" s="1">
        <v>0.9354571460627682</v>
      </c>
      <c r="H171" s="1"/>
      <c r="I171" s="1"/>
      <c r="J171" s="1"/>
      <c r="K171" s="1"/>
      <c r="V171" s="1"/>
      <c r="W171" s="1"/>
      <c r="X171" s="1"/>
      <c r="Y171" s="1"/>
      <c r="Z171" s="1"/>
    </row>
    <row r="172" ht="14.25" customHeight="1">
      <c r="A172" s="1"/>
      <c r="B172" s="6">
        <v>3.0</v>
      </c>
      <c r="C172" s="1">
        <v>0.9216909750612395</v>
      </c>
      <c r="D172" s="1">
        <v>0.9216909750612395</v>
      </c>
      <c r="E172" s="1">
        <v>0.9216909750612395</v>
      </c>
      <c r="F172" s="1">
        <v>0.9216909750612395</v>
      </c>
      <c r="G172" s="1">
        <v>0.9429371780150604</v>
      </c>
      <c r="H172" s="1"/>
      <c r="I172" s="1"/>
      <c r="J172" s="1"/>
      <c r="K172" s="1"/>
      <c r="V172" s="1"/>
      <c r="W172" s="1"/>
      <c r="X172" s="1"/>
      <c r="Y172" s="1"/>
      <c r="Z172" s="1"/>
    </row>
    <row r="173" ht="14.25" customHeight="1">
      <c r="A173" s="1"/>
      <c r="B173" s="6">
        <v>4.0</v>
      </c>
      <c r="C173" s="1">
        <v>0.932646085751587</v>
      </c>
      <c r="D173" s="1">
        <v>0.932646085751587</v>
      </c>
      <c r="E173" s="1">
        <v>0.932646085751587</v>
      </c>
      <c r="F173" s="1">
        <v>0.932646085751587</v>
      </c>
      <c r="G173" s="1">
        <v>0.9505790448870827</v>
      </c>
      <c r="H173" s="1"/>
      <c r="I173" s="1"/>
      <c r="J173" s="1"/>
      <c r="K173" s="1"/>
      <c r="V173" s="1"/>
      <c r="W173" s="1"/>
      <c r="X173" s="1"/>
      <c r="Y173" s="1"/>
      <c r="Z173" s="1"/>
    </row>
    <row r="174" ht="14.25" customHeight="1">
      <c r="A174" s="1"/>
      <c r="B174" s="6">
        <v>5.0</v>
      </c>
      <c r="C174" s="1">
        <v>0.9438327071826212</v>
      </c>
      <c r="D174" s="1">
        <v>0.9438327071826212</v>
      </c>
      <c r="E174" s="1">
        <v>0.9438327071826212</v>
      </c>
      <c r="F174" s="1">
        <v>0.9438327071826212</v>
      </c>
      <c r="G174" s="1">
        <v>0.9583857054360667</v>
      </c>
      <c r="H174" s="1"/>
      <c r="I174" s="1"/>
      <c r="J174" s="1"/>
      <c r="K174" s="1"/>
      <c r="V174" s="1"/>
      <c r="W174" s="1"/>
      <c r="X174" s="1"/>
      <c r="Y174" s="1"/>
      <c r="Z174" s="1"/>
    </row>
    <row r="175" ht="14.25" customHeight="1">
      <c r="A175" s="1"/>
      <c r="B175" s="6">
        <v>6.0</v>
      </c>
      <c r="C175" s="1">
        <v>0.9552560321428955</v>
      </c>
      <c r="D175" s="1">
        <v>0.9552560321428955</v>
      </c>
      <c r="E175" s="1">
        <v>0.9552560321428955</v>
      </c>
      <c r="F175" s="1">
        <v>0.9552560321428955</v>
      </c>
      <c r="G175" s="1">
        <v>0.9663601958419276</v>
      </c>
      <c r="H175" s="1"/>
      <c r="I175" s="1"/>
      <c r="J175" s="1"/>
      <c r="K175" s="1"/>
      <c r="V175" s="1"/>
      <c r="W175" s="1"/>
      <c r="X175" s="1"/>
      <c r="Y175" s="1"/>
      <c r="Z175" s="1"/>
    </row>
    <row r="176" ht="14.25" customHeight="1">
      <c r="A176" s="1"/>
      <c r="B176" s="6">
        <v>7.0</v>
      </c>
      <c r="C176" s="1">
        <v>0.966921392671411</v>
      </c>
      <c r="D176" s="1">
        <v>0.966921392671411</v>
      </c>
      <c r="E176" s="1">
        <v>0.966921392671411</v>
      </c>
      <c r="F176" s="1">
        <v>0.966921392671411</v>
      </c>
      <c r="G176" s="1">
        <v>0.9745056316521107</v>
      </c>
      <c r="H176" s="1"/>
      <c r="I176" s="1"/>
      <c r="J176" s="1"/>
      <c r="K176" s="1"/>
      <c r="V176" s="1"/>
      <c r="W176" s="1"/>
      <c r="X176" s="1"/>
      <c r="Y176" s="1"/>
      <c r="Z176" s="1"/>
    </row>
    <row r="177" ht="14.25" customHeight="1">
      <c r="A177" s="1"/>
      <c r="B177" s="6">
        <v>8.0</v>
      </c>
      <c r="C177" s="1">
        <v>0.9788342640462839</v>
      </c>
      <c r="D177" s="1">
        <v>0.9788342640462839</v>
      </c>
      <c r="E177" s="1">
        <v>0.9788342640462839</v>
      </c>
      <c r="F177" s="1">
        <v>0.9788342640462839</v>
      </c>
      <c r="G177" s="1">
        <v>0.9828252097852912</v>
      </c>
      <c r="H177" s="1"/>
      <c r="I177" s="1"/>
      <c r="J177" s="1"/>
      <c r="K177" s="1"/>
      <c r="V177" s="1"/>
      <c r="W177" s="1"/>
      <c r="X177" s="1"/>
      <c r="Y177" s="1"/>
      <c r="Z177" s="1"/>
    </row>
    <row r="178" ht="14.25" customHeight="1">
      <c r="A178" s="1"/>
      <c r="B178" s="6">
        <v>9.0</v>
      </c>
      <c r="C178" s="1">
        <v>0.9910002688992515</v>
      </c>
      <c r="D178" s="1">
        <v>0.9910002688992515</v>
      </c>
      <c r="E178" s="1">
        <v>0.9910002688992515</v>
      </c>
      <c r="F178" s="1">
        <v>0.9910002688992515</v>
      </c>
      <c r="G178" s="1">
        <v>0.991322210595711</v>
      </c>
      <c r="H178" s="1"/>
      <c r="I178" s="1"/>
      <c r="J178" s="1"/>
      <c r="K178" s="1"/>
      <c r="V178" s="1"/>
      <c r="W178" s="1"/>
      <c r="X178" s="1"/>
      <c r="Y178" s="1"/>
      <c r="Z178" s="1"/>
    </row>
    <row r="179" ht="14.25" customHeight="1">
      <c r="A179" s="1"/>
      <c r="B179" s="6">
        <v>10.0</v>
      </c>
      <c r="C179" s="1">
        <v>1.0034251814602226</v>
      </c>
      <c r="D179" s="1">
        <v>1.0034251814602226</v>
      </c>
      <c r="E179" s="1">
        <v>1.0034251814602226</v>
      </c>
      <c r="F179" s="1">
        <v>1.0034251814602226</v>
      </c>
      <c r="G179" s="1">
        <v>1.0</v>
      </c>
      <c r="H179" s="1"/>
      <c r="I179" s="1"/>
      <c r="J179" s="1"/>
      <c r="K179" s="1"/>
      <c r="V179" s="1"/>
      <c r="W179" s="1"/>
      <c r="X179" s="1"/>
      <c r="Y179" s="1"/>
      <c r="Z179" s="1"/>
    </row>
    <row r="180" ht="14.25" customHeight="1">
      <c r="A180" s="1"/>
      <c r="B180" s="6">
        <v>11.0</v>
      </c>
      <c r="C180" s="1">
        <v>1.016114931936223</v>
      </c>
      <c r="D180" s="1">
        <v>1.016114931936223</v>
      </c>
      <c r="E180" s="1">
        <v>1.016114931936223</v>
      </c>
      <c r="F180" s="1">
        <v>1.016114931936223</v>
      </c>
      <c r="G180" s="1">
        <v>1.0088620316683907</v>
      </c>
      <c r="H180" s="1"/>
      <c r="I180" s="1"/>
      <c r="J180" s="1"/>
      <c r="K180" s="1"/>
      <c r="V180" s="1"/>
      <c r="W180" s="1"/>
      <c r="X180" s="1"/>
      <c r="Y180" s="1"/>
      <c r="Z180" s="1"/>
    </row>
    <row r="181" ht="14.25" customHeight="1">
      <c r="A181" s="1"/>
      <c r="B181" s="6">
        <v>12.0</v>
      </c>
      <c r="C181" s="1">
        <v>1.0290756110292456</v>
      </c>
      <c r="D181" s="1">
        <v>1.0290756110292456</v>
      </c>
      <c r="E181" s="1">
        <v>1.0290756110292456</v>
      </c>
      <c r="F181" s="1">
        <v>1.0290756110292456</v>
      </c>
      <c r="G181" s="1">
        <v>1.0179118492822996</v>
      </c>
      <c r="H181" s="1"/>
      <c r="I181" s="1"/>
      <c r="J181" s="1"/>
      <c r="K181" s="1"/>
      <c r="V181" s="1"/>
      <c r="W181" s="1"/>
      <c r="X181" s="1"/>
      <c r="Y181" s="1"/>
      <c r="Z181" s="1"/>
    </row>
    <row r="182" ht="14.25" customHeight="1">
      <c r="A182" s="1"/>
      <c r="B182" s="6">
        <v>13.0</v>
      </c>
      <c r="C182" s="1">
        <v>1.0423134745976752</v>
      </c>
      <c r="D182" s="1">
        <v>1.0423134745976752</v>
      </c>
      <c r="E182" s="1">
        <v>1.0423134745976752</v>
      </c>
      <c r="F182" s="1">
        <v>1.0423134745976752</v>
      </c>
      <c r="G182" s="1">
        <v>1.0271530888603189</v>
      </c>
      <c r="H182" s="1"/>
      <c r="I182" s="1"/>
      <c r="J182" s="1"/>
      <c r="K182" s="1"/>
      <c r="V182" s="1"/>
      <c r="W182" s="1"/>
      <c r="X182" s="1"/>
      <c r="Y182" s="1"/>
      <c r="Z182" s="1"/>
    </row>
    <row r="183" ht="14.25" customHeight="1">
      <c r="A183" s="1"/>
      <c r="B183" s="6">
        <v>14.0</v>
      </c>
      <c r="C183" s="1">
        <v>1.0558349484661227</v>
      </c>
      <c r="D183" s="1">
        <v>1.0558349484661227</v>
      </c>
      <c r="E183" s="1">
        <v>1.0558349484661227</v>
      </c>
      <c r="F183" s="1">
        <v>1.0558349484661227</v>
      </c>
      <c r="G183" s="1">
        <v>1.0365894811547252</v>
      </c>
      <c r="H183" s="1"/>
      <c r="I183" s="1"/>
      <c r="J183" s="1"/>
      <c r="K183" s="1"/>
      <c r="V183" s="1"/>
      <c r="W183" s="1"/>
      <c r="X183" s="1"/>
      <c r="Y183" s="1"/>
      <c r="Z183" s="1"/>
    </row>
    <row r="184" ht="14.25" customHeight="1">
      <c r="A184" s="1"/>
      <c r="B184" s="6">
        <v>15.0</v>
      </c>
      <c r="C184" s="1">
        <v>1.0696466333886825</v>
      </c>
      <c r="D184" s="1">
        <v>1.0696466333886825</v>
      </c>
      <c r="E184" s="1">
        <v>1.0696466333886825</v>
      </c>
      <c r="F184" s="1">
        <v>1.0696466333886825</v>
      </c>
      <c r="G184" s="1">
        <v>1.0462248541206942</v>
      </c>
      <c r="H184" s="1"/>
      <c r="I184" s="1"/>
      <c r="J184" s="1"/>
      <c r="K184" s="1"/>
      <c r="V184" s="1"/>
      <c r="W184" s="1"/>
      <c r="X184" s="1"/>
      <c r="Y184" s="1"/>
      <c r="Z184" s="1"/>
    </row>
    <row r="185" ht="14.25" customHeight="1">
      <c r="A185" s="1"/>
      <c r="B185" s="6">
        <v>16.0</v>
      </c>
      <c r="C185" s="1">
        <v>1.0837553101708026</v>
      </c>
      <c r="D185" s="1">
        <v>1.0837553101708026</v>
      </c>
      <c r="E185" s="1">
        <v>1.0837553101708026</v>
      </c>
      <c r="F185" s="1">
        <v>1.0837553101708026</v>
      </c>
      <c r="G185" s="1">
        <v>1.0560631354604741</v>
      </c>
      <c r="H185" s="1"/>
      <c r="I185" s="1"/>
      <c r="J185" s="1"/>
      <c r="K185" s="1"/>
      <c r="V185" s="1"/>
      <c r="W185" s="1"/>
      <c r="X185" s="1"/>
      <c r="Y185" s="1"/>
      <c r="Z185" s="1"/>
    </row>
    <row r="186" ht="14.25" customHeight="1">
      <c r="A186" s="1"/>
      <c r="B186" s="6">
        <v>17.0</v>
      </c>
      <c r="C186" s="1">
        <v>1.0981679449551447</v>
      </c>
      <c r="D186" s="1">
        <v>1.0981679449551447</v>
      </c>
      <c r="E186" s="1">
        <v>1.0981679449551447</v>
      </c>
      <c r="F186" s="1">
        <v>1.0981679449551447</v>
      </c>
      <c r="G186" s="1">
        <v>1.0661083552448547</v>
      </c>
      <c r="H186" s="1"/>
      <c r="I186" s="1"/>
      <c r="J186" s="1"/>
      <c r="K186" s="1"/>
      <c r="V186" s="1"/>
      <c r="W186" s="1"/>
      <c r="X186" s="1"/>
      <c r="Y186" s="1"/>
      <c r="Z186" s="1"/>
    </row>
    <row r="187" ht="14.25" customHeight="1">
      <c r="A187" s="1"/>
      <c r="B187" s="6">
        <v>18.0</v>
      </c>
      <c r="C187" s="1">
        <v>1.112891694677007</v>
      </c>
      <c r="D187" s="1">
        <v>1.112891694677007</v>
      </c>
      <c r="E187" s="1">
        <v>1.112891694677007</v>
      </c>
      <c r="F187" s="1">
        <v>1.112891694677007</v>
      </c>
      <c r="G187" s="1">
        <v>1.076364648614347</v>
      </c>
      <c r="H187" s="1"/>
      <c r="I187" s="1"/>
      <c r="J187" s="1"/>
      <c r="K187" s="1"/>
      <c r="V187" s="1"/>
      <c r="W187" s="1"/>
      <c r="X187" s="1"/>
      <c r="Y187" s="1"/>
      <c r="Z187" s="1"/>
    </row>
    <row r="188" ht="14.25" customHeight="1">
      <c r="A188" s="1"/>
      <c r="B188" s="6">
        <v>19.0</v>
      </c>
      <c r="C188" s="1">
        <v>1.1279339126950847</v>
      </c>
      <c r="D188" s="1">
        <v>1.1279339126950847</v>
      </c>
      <c r="E188" s="1">
        <v>1.1279339126950847</v>
      </c>
      <c r="F188" s="1">
        <v>1.1279339126950847</v>
      </c>
      <c r="G188" s="1">
        <v>1.08683625856257</v>
      </c>
      <c r="H188" s="1"/>
      <c r="I188" s="1"/>
      <c r="J188" s="1"/>
      <c r="K188" s="1"/>
      <c r="V188" s="1"/>
      <c r="W188" s="1"/>
      <c r="X188" s="1"/>
      <c r="Y188" s="1"/>
      <c r="Z188" s="1"/>
    </row>
    <row r="189" ht="14.25" customHeight="1">
      <c r="A189" s="1"/>
      <c r="B189" s="6">
        <v>20.0</v>
      </c>
      <c r="C189" s="1">
        <v>1.1433021546035467</v>
      </c>
      <c r="D189" s="1">
        <v>1.1433021546035467</v>
      </c>
      <c r="E189" s="1">
        <v>1.1433021546035467</v>
      </c>
      <c r="F189" s="1">
        <v>1.1433021546035467</v>
      </c>
      <c r="G189" s="1">
        <v>1.0975275388044283</v>
      </c>
      <c r="H189" s="1"/>
      <c r="I189" s="1"/>
      <c r="J189" s="1"/>
      <c r="K189" s="1"/>
      <c r="V189" s="1"/>
      <c r="W189" s="1"/>
      <c r="X189" s="1"/>
      <c r="Y189" s="1"/>
      <c r="Z189" s="1"/>
    </row>
    <row r="190" ht="14.25" customHeight="1">
      <c r="A190" s="1"/>
      <c r="B190" s="6">
        <v>21.0</v>
      </c>
      <c r="C190" s="1">
        <v>1.1590041842316332</v>
      </c>
      <c r="D190" s="1">
        <v>1.1590041842316332</v>
      </c>
      <c r="E190" s="1">
        <v>1.1590041842316332</v>
      </c>
      <c r="F190" s="1">
        <v>1.1590041842316332</v>
      </c>
      <c r="G190" s="1">
        <v>1.1084429567317542</v>
      </c>
      <c r="H190" s="1"/>
      <c r="I190" s="1"/>
      <c r="J190" s="1"/>
      <c r="K190" s="1"/>
      <c r="V190" s="1"/>
      <c r="W190" s="1"/>
      <c r="X190" s="1"/>
      <c r="Y190" s="1"/>
      <c r="Z190" s="1"/>
    </row>
    <row r="191" ht="14.25" customHeight="1">
      <c r="A191" s="1"/>
      <c r="B191" s="6">
        <v>22.0</v>
      </c>
      <c r="C191" s="1">
        <v>1.175047979837196</v>
      </c>
      <c r="D191" s="1">
        <v>1.175047979837196</v>
      </c>
      <c r="E191" s="1">
        <v>1.175047979837196</v>
      </c>
      <c r="F191" s="1">
        <v>1.175047979837196</v>
      </c>
      <c r="G191" s="1">
        <v>1.119587096459174</v>
      </c>
      <c r="H191" s="1"/>
      <c r="I191" s="1"/>
      <c r="J191" s="1"/>
      <c r="K191" s="1"/>
      <c r="V191" s="1"/>
      <c r="W191" s="1"/>
      <c r="X191" s="1"/>
      <c r="Y191" s="1"/>
      <c r="Z191" s="1"/>
    </row>
    <row r="192" ht="14.25" customHeight="1">
      <c r="A192" s="1"/>
      <c r="B192" s="6">
        <v>23.0</v>
      </c>
      <c r="C192" s="1">
        <v>1.19144174050084</v>
      </c>
      <c r="D192" s="1">
        <v>1.19144174050084</v>
      </c>
      <c r="E192" s="1">
        <v>1.19144174050084</v>
      </c>
      <c r="F192" s="1">
        <v>1.19144174050084</v>
      </c>
      <c r="G192" s="1">
        <v>1.1309646619630622</v>
      </c>
      <c r="H192" s="1"/>
      <c r="I192" s="1"/>
      <c r="J192" s="1"/>
      <c r="K192" s="1"/>
      <c r="V192" s="1"/>
      <c r="W192" s="1"/>
      <c r="X192" s="1"/>
      <c r="Y192" s="1"/>
      <c r="Z192" s="1"/>
    </row>
    <row r="193" ht="14.25" customHeight="1">
      <c r="A193" s="1"/>
      <c r="B193" s="6">
        <v>24.0</v>
      </c>
      <c r="C193" s="1">
        <v>1.2081938927275704</v>
      </c>
      <c r="D193" s="1">
        <v>1.2081938927275704</v>
      </c>
      <c r="E193" s="1">
        <v>1.2081938927275704</v>
      </c>
      <c r="F193" s="1">
        <v>1.2081938927275704</v>
      </c>
      <c r="G193" s="1">
        <v>1.1425804803165378</v>
      </c>
      <c r="H193" s="1"/>
      <c r="I193" s="1"/>
      <c r="J193" s="1"/>
      <c r="K193" s="1"/>
      <c r="V193" s="1"/>
      <c r="W193" s="1"/>
      <c r="X193" s="1"/>
      <c r="Y193" s="1"/>
      <c r="Z193" s="1"/>
    </row>
    <row r="194" ht="14.25" customHeight="1">
      <c r="A194" s="1"/>
      <c r="B194" s="6">
        <v>25.0</v>
      </c>
      <c r="C194" s="1">
        <v>1.2253130972630966</v>
      </c>
      <c r="D194" s="1">
        <v>1.2253130972630966</v>
      </c>
      <c r="E194" s="1">
        <v>1.2253130972630966</v>
      </c>
      <c r="F194" s="1">
        <v>1.2253130972630966</v>
      </c>
      <c r="G194" s="1">
        <v>1.1544395050235643</v>
      </c>
      <c r="H194" s="1"/>
      <c r="I194" s="1"/>
      <c r="J194" s="1"/>
      <c r="K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4" width="18.71"/>
    <col customWidth="1" min="5" max="5" width="3.71"/>
    <col customWidth="1" min="6" max="6" width="13.0"/>
    <col customWidth="1" min="7" max="7" width="7.0"/>
    <col customWidth="1" min="8" max="19" width="12.71"/>
    <col customWidth="1" min="20" max="20" width="9.14"/>
    <col customWidth="1" hidden="1" min="21" max="21" width="9.14"/>
    <col customWidth="1" min="22" max="26" width="9.14"/>
  </cols>
  <sheetData>
    <row r="1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15" t="s">
        <v>638</v>
      </c>
      <c r="L1" s="16"/>
      <c r="M1" s="16"/>
      <c r="N1" s="16"/>
      <c r="O1" s="16"/>
      <c r="P1" s="16"/>
      <c r="Q1" s="16"/>
      <c r="R1" s="16"/>
      <c r="S1" s="17"/>
      <c r="T1" s="5"/>
      <c r="U1" s="18"/>
      <c r="V1" s="5"/>
      <c r="W1" s="5"/>
      <c r="X1" s="5"/>
      <c r="Y1" s="5"/>
      <c r="Z1" s="5"/>
    </row>
    <row r="2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19" t="s">
        <v>368</v>
      </c>
      <c r="L2" s="20"/>
      <c r="M2" s="20"/>
      <c r="N2" s="20"/>
      <c r="O2" s="20"/>
      <c r="P2" s="20"/>
      <c r="Q2" s="20"/>
      <c r="R2" s="21"/>
      <c r="S2" s="5"/>
      <c r="T2" s="5"/>
      <c r="U2" s="18"/>
      <c r="V2" s="5"/>
      <c r="W2" s="5"/>
      <c r="X2" s="5"/>
      <c r="Y2" s="5"/>
      <c r="Z2" s="5"/>
    </row>
    <row r="3" ht="14.25" customHeight="1">
      <c r="A3" s="22" t="s">
        <v>369</v>
      </c>
      <c r="B3" s="23"/>
      <c r="C3" s="23"/>
      <c r="D3" s="24"/>
      <c r="E3" s="25"/>
      <c r="F3" s="5"/>
      <c r="G3" s="26" t="s">
        <v>370</v>
      </c>
      <c r="H3" s="26" t="s">
        <v>371</v>
      </c>
      <c r="I3" s="26" t="s">
        <v>372</v>
      </c>
      <c r="J3" s="26" t="s">
        <v>373</v>
      </c>
      <c r="K3" s="26" t="s">
        <v>636</v>
      </c>
      <c r="L3" s="26" t="s">
        <v>374</v>
      </c>
      <c r="M3" s="26" t="s">
        <v>375</v>
      </c>
      <c r="N3" s="26" t="s">
        <v>639</v>
      </c>
      <c r="O3" s="26" t="s">
        <v>640</v>
      </c>
      <c r="P3" s="26" t="s">
        <v>641</v>
      </c>
      <c r="Q3" s="26" t="s">
        <v>377</v>
      </c>
      <c r="R3" s="26" t="s">
        <v>642</v>
      </c>
      <c r="S3" s="26" t="s">
        <v>383</v>
      </c>
      <c r="T3" s="5"/>
      <c r="U3" s="27" t="s">
        <v>384</v>
      </c>
      <c r="V3" s="5"/>
      <c r="W3" s="5"/>
      <c r="X3" s="5"/>
      <c r="Y3" s="5"/>
      <c r="Z3" s="5"/>
    </row>
    <row r="4" ht="14.25" customHeight="1">
      <c r="A4" s="28" t="s">
        <v>385</v>
      </c>
      <c r="B4" s="29">
        <v>80.0</v>
      </c>
      <c r="C4" s="28" t="s">
        <v>388</v>
      </c>
      <c r="D4" s="30" t="s">
        <v>42</v>
      </c>
      <c r="E4" s="31"/>
      <c r="F4" s="5"/>
      <c r="G4" s="18">
        <f>B4</f>
        <v>80</v>
      </c>
      <c r="H4" s="5" t="s">
        <v>4</v>
      </c>
      <c r="I4" s="32" t="str">
        <f>IF('Model 2'!$B$168="C",$B$5*(1+'Model 2'!$B$167)^(U4-1),IF('Model 2'!$B$168="S",$B$5*(1+'Model 2'!$B$167*(U4-1)),$B$5))</f>
        <v>#N/A</v>
      </c>
      <c r="J4" s="33">
        <f>'Model 2'!EMBLEMBase</f>
        <v>0.6729383157</v>
      </c>
      <c r="K4" s="33">
        <f t="array" ref="K4">INDEX('Model 2'!EMBLEMFac3,MATCH(B8,'Model 2'!A8:A9,0))</f>
        <v>1.019852872</v>
      </c>
      <c r="L4" s="33">
        <f t="array" ref="L4">INDEX('Model 2'!EMBLEMFac6,MATCH(D5,'Model 2'!D8:D10,0))</f>
        <v>0.9584441392</v>
      </c>
      <c r="M4" s="33">
        <f t="array" ref="M4">INDEX('Model 2'!EMBLEMFac15,MATCH(B6,'Model 2'!G8:G16,0))</f>
        <v>0.9873117773</v>
      </c>
      <c r="N4" s="33">
        <f t="array" ref="N4">INDEX('Model 2'!EMBLEMFac19,MATCH(B4,'Model 2'!J8:J73,0))</f>
        <v>1.03427941</v>
      </c>
      <c r="O4" s="33">
        <f t="array" ref="O4">INDEX('Model 2'!EMBLEMFac25,MATCH(B7,'Model 2'!M8:M19,0))</f>
        <v>1</v>
      </c>
      <c r="P4" s="33">
        <f t="array" ref="P4">IFERROR(INDEX('Model 2'!EMBLEMFac26,MATCH(H4,'Model 2'!$S$8:$S$129,0)),P3)</f>
        <v>1.164833376</v>
      </c>
      <c r="Q4" s="33" t="str">
        <f t="array" ref="Q4">INDEX('Model 2'!EMBLEMFac9Fac18,MATCH(I4,'Model 2'!$A$133:$A$162,1),MATCH($D$4,'Model 2'!$C$132:$G$132,0))</f>
        <v>#N/A</v>
      </c>
      <c r="R4" s="33" t="str">
        <f t="array" ref="R4">INDEX('Model 2'!EMBLEMFac13Fac28,MATCH(D7,'Model 2'!B170:B194,0),MATCH(D6,'Model 2'!C169:J169,0))</f>
        <v>#N/A</v>
      </c>
      <c r="S4" s="33" t="str">
        <f t="shared" ref="S4:S363" si="2">MIN(1,PRODUCT(J4:R4))</f>
        <v>#N/A</v>
      </c>
      <c r="T4" s="33"/>
      <c r="U4" s="18">
        <v>1.0</v>
      </c>
      <c r="V4" s="34"/>
      <c r="W4" s="34"/>
      <c r="X4" s="5"/>
      <c r="Y4" s="5"/>
      <c r="Z4" s="5"/>
    </row>
    <row r="5" ht="14.25" customHeight="1">
      <c r="A5" s="28" t="s">
        <v>387</v>
      </c>
      <c r="B5" s="35">
        <v>149.0</v>
      </c>
      <c r="C5" s="28" t="s">
        <v>392</v>
      </c>
      <c r="D5" s="30" t="s">
        <v>7</v>
      </c>
      <c r="E5" s="31"/>
      <c r="F5" s="5"/>
      <c r="G5" s="18">
        <f t="shared" ref="G5:G15" si="3">G4</f>
        <v>80</v>
      </c>
      <c r="H5" s="5" t="s">
        <v>6</v>
      </c>
      <c r="I5" s="32" t="str">
        <f>IF('Model 2'!$B$168="C",$B$5*(1+'Model 2'!$B$167)^(U5-1),IF('Model 2'!$B$168="S",$B$5*(1+'Model 2'!$B$167*(U5-1)),$B$5))</f>
        <v>#N/A</v>
      </c>
      <c r="J5" s="33">
        <f t="shared" ref="J5:O5" si="1">J4</f>
        <v>0.6729383157</v>
      </c>
      <c r="K5" s="33">
        <f t="shared" si="1"/>
        <v>1.019852872</v>
      </c>
      <c r="L5" s="33">
        <f t="shared" si="1"/>
        <v>0.9584441392</v>
      </c>
      <c r="M5" s="33">
        <f t="shared" si="1"/>
        <v>0.9873117773</v>
      </c>
      <c r="N5" s="33">
        <f t="shared" si="1"/>
        <v>1.03427941</v>
      </c>
      <c r="O5" s="33">
        <f t="shared" si="1"/>
        <v>1</v>
      </c>
      <c r="P5" s="33">
        <f t="array" ref="P5">IFERROR(INDEX('Model 2'!EMBLEMFac26,MATCH(H5,'Model 2'!$S$8:$S$129,0)),P4)</f>
        <v>1.164833376</v>
      </c>
      <c r="Q5" s="33" t="str">
        <f t="array" ref="Q5">INDEX('Model 2'!EMBLEMFac9Fac18,MATCH(I5,'Model 2'!$A$133:$A$162,1),MATCH($D$4,'Model 2'!$C$132:$G$132,0))</f>
        <v>#N/A</v>
      </c>
      <c r="R5" s="33" t="str">
        <f t="shared" ref="R5:R363" si="5">R4</f>
        <v>#N/A</v>
      </c>
      <c r="S5" s="33" t="str">
        <f t="shared" si="2"/>
        <v>#N/A</v>
      </c>
      <c r="T5" s="5"/>
      <c r="U5" s="18">
        <f t="shared" ref="U5:U15" si="6">U4</f>
        <v>1</v>
      </c>
      <c r="V5" s="34"/>
      <c r="W5" s="34"/>
      <c r="X5" s="5"/>
      <c r="Y5" s="5"/>
      <c r="Z5" s="5"/>
    </row>
    <row r="6" ht="14.25" customHeight="1">
      <c r="A6" s="28" t="s">
        <v>389</v>
      </c>
      <c r="B6" s="30" t="s">
        <v>10</v>
      </c>
      <c r="C6" s="28" t="s">
        <v>395</v>
      </c>
      <c r="D6" s="29" t="s">
        <v>643</v>
      </c>
      <c r="E6" s="31"/>
      <c r="F6" s="5"/>
      <c r="G6" s="18">
        <f t="shared" si="3"/>
        <v>80</v>
      </c>
      <c r="H6" s="5" t="s">
        <v>8</v>
      </c>
      <c r="I6" s="32" t="str">
        <f>IF('Model 2'!$B$168="C",$B$5*(1+'Model 2'!$B$167)^(U6-1),IF('Model 2'!$B$168="S",$B$5*(1+'Model 2'!$B$167*(U6-1)),$B$5))</f>
        <v>#N/A</v>
      </c>
      <c r="J6" s="33">
        <f t="shared" ref="J6:O6" si="4">J5</f>
        <v>0.6729383157</v>
      </c>
      <c r="K6" s="33">
        <f t="shared" si="4"/>
        <v>1.019852872</v>
      </c>
      <c r="L6" s="33">
        <f t="shared" si="4"/>
        <v>0.9584441392</v>
      </c>
      <c r="M6" s="33">
        <f t="shared" si="4"/>
        <v>0.9873117773</v>
      </c>
      <c r="N6" s="33">
        <f t="shared" si="4"/>
        <v>1.03427941</v>
      </c>
      <c r="O6" s="33">
        <f t="shared" si="4"/>
        <v>1</v>
      </c>
      <c r="P6" s="33">
        <f t="array" ref="P6">IFERROR(INDEX('Model 2'!EMBLEMFac26,MATCH(H6,'Model 2'!$S$8:$S$129,0)),P5)</f>
        <v>1.048552693</v>
      </c>
      <c r="Q6" s="33" t="str">
        <f t="array" ref="Q6">INDEX('Model 2'!EMBLEMFac9Fac18,MATCH(I6,'Model 2'!$A$133:$A$162,1),MATCH($D$4,'Model 2'!$C$132:$G$132,0))</f>
        <v>#N/A</v>
      </c>
      <c r="R6" s="33" t="str">
        <f t="shared" si="5"/>
        <v>#N/A</v>
      </c>
      <c r="S6" s="33" t="str">
        <f t="shared" si="2"/>
        <v>#N/A</v>
      </c>
      <c r="T6" s="5"/>
      <c r="U6" s="18">
        <f t="shared" si="6"/>
        <v>1</v>
      </c>
      <c r="V6" s="34"/>
      <c r="W6" s="34"/>
      <c r="X6" s="5"/>
      <c r="Y6" s="5"/>
      <c r="Z6" s="5"/>
    </row>
    <row r="7" ht="14.25" customHeight="1">
      <c r="A7" s="28" t="s">
        <v>391</v>
      </c>
      <c r="B7" s="30" t="s">
        <v>90</v>
      </c>
      <c r="C7" s="28" t="s">
        <v>644</v>
      </c>
      <c r="D7" s="29">
        <v>1.0</v>
      </c>
      <c r="E7" s="31"/>
      <c r="F7" s="5"/>
      <c r="G7" s="18">
        <f t="shared" si="3"/>
        <v>80</v>
      </c>
      <c r="H7" s="5" t="s">
        <v>9</v>
      </c>
      <c r="I7" s="32" t="str">
        <f>IF('Model 2'!$B$168="C",$B$5*(1+'Model 2'!$B$167)^(U7-1),IF('Model 2'!$B$168="S",$B$5*(1+'Model 2'!$B$167*(U7-1)),$B$5))</f>
        <v>#N/A</v>
      </c>
      <c r="J7" s="33">
        <f t="shared" ref="J7:O7" si="7">J6</f>
        <v>0.6729383157</v>
      </c>
      <c r="K7" s="33">
        <f t="shared" si="7"/>
        <v>1.019852872</v>
      </c>
      <c r="L7" s="33">
        <f t="shared" si="7"/>
        <v>0.9584441392</v>
      </c>
      <c r="M7" s="33">
        <f t="shared" si="7"/>
        <v>0.9873117773</v>
      </c>
      <c r="N7" s="33">
        <f t="shared" si="7"/>
        <v>1.03427941</v>
      </c>
      <c r="O7" s="33">
        <f t="shared" si="7"/>
        <v>1</v>
      </c>
      <c r="P7" s="33">
        <f t="array" ref="P7">IFERROR(INDEX('Model 2'!EMBLEMFac26,MATCH(H7,'Model 2'!$S$8:$S$129,0)),P6)</f>
        <v>1.017184125</v>
      </c>
      <c r="Q7" s="33" t="str">
        <f t="array" ref="Q7">INDEX('Model 2'!EMBLEMFac9Fac18,MATCH(I7,'Model 2'!$A$133:$A$162,1),MATCH($D$4,'Model 2'!$C$132:$G$132,0))</f>
        <v>#N/A</v>
      </c>
      <c r="R7" s="33" t="str">
        <f t="shared" si="5"/>
        <v>#N/A</v>
      </c>
      <c r="S7" s="33" t="str">
        <f t="shared" si="2"/>
        <v>#N/A</v>
      </c>
      <c r="T7" s="5"/>
      <c r="U7" s="18">
        <f t="shared" si="6"/>
        <v>1</v>
      </c>
      <c r="V7" s="34"/>
      <c r="W7" s="34"/>
      <c r="X7" s="5"/>
      <c r="Y7" s="5"/>
      <c r="Z7" s="5"/>
    </row>
    <row r="8" ht="14.25" customHeight="1">
      <c r="A8" s="28" t="s">
        <v>393</v>
      </c>
      <c r="B8" s="30" t="s">
        <v>394</v>
      </c>
      <c r="C8" s="37"/>
      <c r="D8" s="38"/>
      <c r="E8" s="36"/>
      <c r="F8" s="5"/>
      <c r="G8" s="18">
        <f t="shared" si="3"/>
        <v>80</v>
      </c>
      <c r="H8" s="5" t="s">
        <v>10</v>
      </c>
      <c r="I8" s="32" t="str">
        <f>IF('Model 2'!$B$168="C",$B$5*(1+'Model 2'!$B$167)^(U8-1),IF('Model 2'!$B$168="S",$B$5*(1+'Model 2'!$B$167*(U8-1)),$B$5))</f>
        <v>#N/A</v>
      </c>
      <c r="J8" s="33">
        <f t="shared" ref="J8:O8" si="8">J7</f>
        <v>0.6729383157</v>
      </c>
      <c r="K8" s="33">
        <f t="shared" si="8"/>
        <v>1.019852872</v>
      </c>
      <c r="L8" s="33">
        <f t="shared" si="8"/>
        <v>0.9584441392</v>
      </c>
      <c r="M8" s="33">
        <f t="shared" si="8"/>
        <v>0.9873117773</v>
      </c>
      <c r="N8" s="33">
        <f t="shared" si="8"/>
        <v>1.03427941</v>
      </c>
      <c r="O8" s="33">
        <f t="shared" si="8"/>
        <v>1</v>
      </c>
      <c r="P8" s="33">
        <f t="array" ref="P8">IFERROR(INDEX('Model 2'!EMBLEMFac26,MATCH(H8,'Model 2'!$S$8:$S$129,0)),P7)</f>
        <v>1</v>
      </c>
      <c r="Q8" s="33" t="str">
        <f t="array" ref="Q8">INDEX('Model 2'!EMBLEMFac9Fac18,MATCH(I8,'Model 2'!$A$133:$A$162,1),MATCH($D$4,'Model 2'!$C$132:$G$132,0))</f>
        <v>#N/A</v>
      </c>
      <c r="R8" s="33" t="str">
        <f t="shared" si="5"/>
        <v>#N/A</v>
      </c>
      <c r="S8" s="33" t="str">
        <f t="shared" si="2"/>
        <v>#N/A</v>
      </c>
      <c r="T8" s="5"/>
      <c r="U8" s="18">
        <f t="shared" si="6"/>
        <v>1</v>
      </c>
      <c r="V8" s="34"/>
      <c r="W8" s="34"/>
      <c r="X8" s="5"/>
      <c r="Y8" s="5"/>
      <c r="Z8" s="5"/>
    </row>
    <row r="9" ht="14.25" customHeight="1">
      <c r="A9" s="39"/>
      <c r="B9" s="40"/>
      <c r="C9" s="40"/>
      <c r="D9" s="40"/>
      <c r="E9" s="41"/>
      <c r="F9" s="5"/>
      <c r="G9" s="18">
        <f t="shared" si="3"/>
        <v>80</v>
      </c>
      <c r="H9" s="5" t="s">
        <v>11</v>
      </c>
      <c r="I9" s="32" t="str">
        <f>IF('Model 2'!$B$168="C",$B$5*(1+'Model 2'!$B$167)^(U9-1),IF('Model 2'!$B$168="S",$B$5*(1+'Model 2'!$B$167*(U9-1)),$B$5))</f>
        <v>#N/A</v>
      </c>
      <c r="J9" s="33">
        <f t="shared" ref="J9:O9" si="9">J8</f>
        <v>0.6729383157</v>
      </c>
      <c r="K9" s="33">
        <f t="shared" si="9"/>
        <v>1.019852872</v>
      </c>
      <c r="L9" s="33">
        <f t="shared" si="9"/>
        <v>0.9584441392</v>
      </c>
      <c r="M9" s="33">
        <f t="shared" si="9"/>
        <v>0.9873117773</v>
      </c>
      <c r="N9" s="33">
        <f t="shared" si="9"/>
        <v>1.03427941</v>
      </c>
      <c r="O9" s="33">
        <f t="shared" si="9"/>
        <v>1</v>
      </c>
      <c r="P9" s="33">
        <f t="array" ref="P9">IFERROR(INDEX('Model 2'!EMBLEMFac26,MATCH(H9,'Model 2'!$S$8:$S$129,0)),P8)</f>
        <v>1.015132326</v>
      </c>
      <c r="Q9" s="33" t="str">
        <f t="array" ref="Q9">INDEX('Model 2'!EMBLEMFac9Fac18,MATCH(I9,'Model 2'!$A$133:$A$162,1),MATCH($D$4,'Model 2'!$C$132:$G$132,0))</f>
        <v>#N/A</v>
      </c>
      <c r="R9" s="33" t="str">
        <f t="shared" si="5"/>
        <v>#N/A</v>
      </c>
      <c r="S9" s="33" t="str">
        <f t="shared" si="2"/>
        <v>#N/A</v>
      </c>
      <c r="T9" s="5"/>
      <c r="U9" s="18">
        <f t="shared" si="6"/>
        <v>1</v>
      </c>
      <c r="V9" s="34"/>
      <c r="W9" s="34"/>
      <c r="X9" s="5"/>
      <c r="Y9" s="5"/>
      <c r="Z9" s="5"/>
    </row>
    <row r="10" ht="14.25" customHeight="1">
      <c r="A10" s="5"/>
      <c r="B10" s="5"/>
      <c r="C10" s="5"/>
      <c r="D10" s="5"/>
      <c r="E10" s="5"/>
      <c r="F10" s="5"/>
      <c r="G10" s="18">
        <f t="shared" si="3"/>
        <v>80</v>
      </c>
      <c r="H10" s="5" t="s">
        <v>102</v>
      </c>
      <c r="I10" s="32" t="str">
        <f>IF('Model 2'!$B$168="C",$B$5*(1+'Model 2'!$B$167)^(U10-1),IF('Model 2'!$B$168="S",$B$5*(1+'Model 2'!$B$167*(U10-1)),$B$5))</f>
        <v>#N/A</v>
      </c>
      <c r="J10" s="33">
        <f t="shared" ref="J10:O10" si="10">J9</f>
        <v>0.6729383157</v>
      </c>
      <c r="K10" s="33">
        <f t="shared" si="10"/>
        <v>1.019852872</v>
      </c>
      <c r="L10" s="33">
        <f t="shared" si="10"/>
        <v>0.9584441392</v>
      </c>
      <c r="M10" s="33">
        <f t="shared" si="10"/>
        <v>0.9873117773</v>
      </c>
      <c r="N10" s="33">
        <f t="shared" si="10"/>
        <v>1.03427941</v>
      </c>
      <c r="O10" s="33">
        <f t="shared" si="10"/>
        <v>1</v>
      </c>
      <c r="P10" s="33">
        <f t="array" ref="P10">IFERROR(INDEX('Model 2'!EMBLEMFac26,MATCH(H10,'Model 2'!$S$8:$S$129,0)),P9)</f>
        <v>1.04796834</v>
      </c>
      <c r="Q10" s="33" t="str">
        <f t="array" ref="Q10">INDEX('Model 2'!EMBLEMFac9Fac18,MATCH(I10,'Model 2'!$A$133:$A$162,1),MATCH($D$4,'Model 2'!$C$132:$G$132,0))</f>
        <v>#N/A</v>
      </c>
      <c r="R10" s="33" t="str">
        <f t="shared" si="5"/>
        <v>#N/A</v>
      </c>
      <c r="S10" s="33" t="str">
        <f t="shared" si="2"/>
        <v>#N/A</v>
      </c>
      <c r="T10" s="5"/>
      <c r="U10" s="18">
        <f t="shared" si="6"/>
        <v>1</v>
      </c>
      <c r="V10" s="34"/>
      <c r="W10" s="34"/>
      <c r="X10" s="5"/>
      <c r="Y10" s="5"/>
      <c r="Z10" s="5"/>
    </row>
    <row r="11" ht="14.25" customHeight="1">
      <c r="A11" s="5"/>
      <c r="B11" s="5"/>
      <c r="C11" s="5"/>
      <c r="D11" s="5"/>
      <c r="E11" s="5"/>
      <c r="F11" s="5"/>
      <c r="G11" s="18">
        <f t="shared" si="3"/>
        <v>80</v>
      </c>
      <c r="H11" s="5" t="s">
        <v>104</v>
      </c>
      <c r="I11" s="32" t="str">
        <f>IF('Model 2'!$B$168="C",$B$5*(1+'Model 2'!$B$167)^(U11-1),IF('Model 2'!$B$168="S",$B$5*(1+'Model 2'!$B$167*(U11-1)),$B$5))</f>
        <v>#N/A</v>
      </c>
      <c r="J11" s="33">
        <f t="shared" ref="J11:O11" si="11">J10</f>
        <v>0.6729383157</v>
      </c>
      <c r="K11" s="33">
        <f t="shared" si="11"/>
        <v>1.019852872</v>
      </c>
      <c r="L11" s="33">
        <f t="shared" si="11"/>
        <v>0.9584441392</v>
      </c>
      <c r="M11" s="33">
        <f t="shared" si="11"/>
        <v>0.9873117773</v>
      </c>
      <c r="N11" s="33">
        <f t="shared" si="11"/>
        <v>1.03427941</v>
      </c>
      <c r="O11" s="33">
        <f t="shared" si="11"/>
        <v>1</v>
      </c>
      <c r="P11" s="33">
        <f t="array" ref="P11">IFERROR(INDEX('Model 2'!EMBLEMFac26,MATCH(H11,'Model 2'!$S$8:$S$129,0)),P10)</f>
        <v>1.080748582</v>
      </c>
      <c r="Q11" s="33" t="str">
        <f t="array" ref="Q11">INDEX('Model 2'!EMBLEMFac9Fac18,MATCH(I11,'Model 2'!$A$133:$A$162,1),MATCH($D$4,'Model 2'!$C$132:$G$132,0))</f>
        <v>#N/A</v>
      </c>
      <c r="R11" s="33" t="str">
        <f t="shared" si="5"/>
        <v>#N/A</v>
      </c>
      <c r="S11" s="33" t="str">
        <f t="shared" si="2"/>
        <v>#N/A</v>
      </c>
      <c r="T11" s="5"/>
      <c r="U11" s="18">
        <f t="shared" si="6"/>
        <v>1</v>
      </c>
      <c r="V11" s="34"/>
      <c r="W11" s="34"/>
      <c r="X11" s="5"/>
      <c r="Y11" s="5"/>
      <c r="Z11" s="5"/>
    </row>
    <row r="12" ht="14.25" customHeight="1">
      <c r="A12" s="5"/>
      <c r="B12" s="5"/>
      <c r="C12" s="5"/>
      <c r="D12" s="5"/>
      <c r="E12" s="5"/>
      <c r="F12" s="5"/>
      <c r="G12" s="18">
        <f t="shared" si="3"/>
        <v>80</v>
      </c>
      <c r="H12" s="5" t="s">
        <v>106</v>
      </c>
      <c r="I12" s="32" t="str">
        <f>IF('Model 2'!$B$168="C",$B$5*(1+'Model 2'!$B$167)^(U12-1),IF('Model 2'!$B$168="S",$B$5*(1+'Model 2'!$B$167*(U12-1)),$B$5))</f>
        <v>#N/A</v>
      </c>
      <c r="J12" s="33">
        <f t="shared" ref="J12:O12" si="12">J11</f>
        <v>0.6729383157</v>
      </c>
      <c r="K12" s="33">
        <f t="shared" si="12"/>
        <v>1.019852872</v>
      </c>
      <c r="L12" s="33">
        <f t="shared" si="12"/>
        <v>0.9584441392</v>
      </c>
      <c r="M12" s="33">
        <f t="shared" si="12"/>
        <v>0.9873117773</v>
      </c>
      <c r="N12" s="33">
        <f t="shared" si="12"/>
        <v>1.03427941</v>
      </c>
      <c r="O12" s="33">
        <f t="shared" si="12"/>
        <v>1</v>
      </c>
      <c r="P12" s="33">
        <f t="array" ref="P12">IFERROR(INDEX('Model 2'!EMBLEMFac26,MATCH(H12,'Model 2'!$S$8:$S$129,0)),P11)</f>
        <v>1.121561721</v>
      </c>
      <c r="Q12" s="33" t="str">
        <f t="array" ref="Q12">INDEX('Model 2'!EMBLEMFac9Fac18,MATCH(I12,'Model 2'!$A$133:$A$162,1),MATCH($D$4,'Model 2'!$C$132:$G$132,0))</f>
        <v>#N/A</v>
      </c>
      <c r="R12" s="33" t="str">
        <f t="shared" si="5"/>
        <v>#N/A</v>
      </c>
      <c r="S12" s="33" t="str">
        <f t="shared" si="2"/>
        <v>#N/A</v>
      </c>
      <c r="T12" s="5"/>
      <c r="U12" s="18">
        <f t="shared" si="6"/>
        <v>1</v>
      </c>
      <c r="V12" s="34"/>
      <c r="W12" s="34"/>
      <c r="X12" s="5"/>
      <c r="Y12" s="5"/>
      <c r="Z12" s="5"/>
    </row>
    <row r="13" ht="14.25" customHeight="1">
      <c r="A13" s="5"/>
      <c r="B13" s="5"/>
      <c r="C13" s="5"/>
      <c r="D13" s="5"/>
      <c r="E13" s="5"/>
      <c r="F13" s="5"/>
      <c r="G13" s="18">
        <f t="shared" si="3"/>
        <v>80</v>
      </c>
      <c r="H13" s="5" t="s">
        <v>108</v>
      </c>
      <c r="I13" s="32" t="str">
        <f>IF('Model 2'!$B$168="C",$B$5*(1+'Model 2'!$B$167)^(U13-1),IF('Model 2'!$B$168="S",$B$5*(1+'Model 2'!$B$167*(U13-1)),$B$5))</f>
        <v>#N/A</v>
      </c>
      <c r="J13" s="33">
        <f t="shared" ref="J13:O13" si="13">J12</f>
        <v>0.6729383157</v>
      </c>
      <c r="K13" s="33">
        <f t="shared" si="13"/>
        <v>1.019852872</v>
      </c>
      <c r="L13" s="33">
        <f t="shared" si="13"/>
        <v>0.9584441392</v>
      </c>
      <c r="M13" s="33">
        <f t="shared" si="13"/>
        <v>0.9873117773</v>
      </c>
      <c r="N13" s="33">
        <f t="shared" si="13"/>
        <v>1.03427941</v>
      </c>
      <c r="O13" s="33">
        <f t="shared" si="13"/>
        <v>1</v>
      </c>
      <c r="P13" s="33">
        <f t="array" ref="P13">IFERROR(INDEX('Model 2'!EMBLEMFac26,MATCH(H13,'Model 2'!$S$8:$S$129,0)),P12)</f>
        <v>1.157707955</v>
      </c>
      <c r="Q13" s="33" t="str">
        <f t="array" ref="Q13">INDEX('Model 2'!EMBLEMFac9Fac18,MATCH(I13,'Model 2'!$A$133:$A$162,1),MATCH($D$4,'Model 2'!$C$132:$G$132,0))</f>
        <v>#N/A</v>
      </c>
      <c r="R13" s="33" t="str">
        <f t="shared" si="5"/>
        <v>#N/A</v>
      </c>
      <c r="S13" s="33" t="str">
        <f t="shared" si="2"/>
        <v>#N/A</v>
      </c>
      <c r="T13" s="5"/>
      <c r="U13" s="18">
        <f t="shared" si="6"/>
        <v>1</v>
      </c>
      <c r="V13" s="34"/>
      <c r="W13" s="34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18">
        <f t="shared" si="3"/>
        <v>80</v>
      </c>
      <c r="H14" s="5" t="s">
        <v>110</v>
      </c>
      <c r="I14" s="32" t="str">
        <f>IF('Model 2'!$B$168="C",$B$5*(1+'Model 2'!$B$167)^(U14-1),IF('Model 2'!$B$168="S",$B$5*(1+'Model 2'!$B$167*(U14-1)),$B$5))</f>
        <v>#N/A</v>
      </c>
      <c r="J14" s="33">
        <f t="shared" ref="J14:O14" si="14">J13</f>
        <v>0.6729383157</v>
      </c>
      <c r="K14" s="33">
        <f t="shared" si="14"/>
        <v>1.019852872</v>
      </c>
      <c r="L14" s="33">
        <f t="shared" si="14"/>
        <v>0.9584441392</v>
      </c>
      <c r="M14" s="33">
        <f t="shared" si="14"/>
        <v>0.9873117773</v>
      </c>
      <c r="N14" s="33">
        <f t="shared" si="14"/>
        <v>1.03427941</v>
      </c>
      <c r="O14" s="33">
        <f t="shared" si="14"/>
        <v>1</v>
      </c>
      <c r="P14" s="33">
        <f t="array" ref="P14">IFERROR(INDEX('Model 2'!EMBLEMFac26,MATCH(H14,'Model 2'!$S$8:$S$129,0)),P13)</f>
        <v>1.172879726</v>
      </c>
      <c r="Q14" s="33" t="str">
        <f t="array" ref="Q14">INDEX('Model 2'!EMBLEMFac9Fac18,MATCH(I14,'Model 2'!$A$133:$A$162,1),MATCH($D$4,'Model 2'!$C$132:$G$132,0))</f>
        <v>#N/A</v>
      </c>
      <c r="R14" s="33" t="str">
        <f t="shared" si="5"/>
        <v>#N/A</v>
      </c>
      <c r="S14" s="33" t="str">
        <f t="shared" si="2"/>
        <v>#N/A</v>
      </c>
      <c r="T14" s="5"/>
      <c r="U14" s="18">
        <f t="shared" si="6"/>
        <v>1</v>
      </c>
      <c r="V14" s="34"/>
      <c r="W14" s="34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18">
        <f t="shared" si="3"/>
        <v>80</v>
      </c>
      <c r="H15" s="5" t="s">
        <v>112</v>
      </c>
      <c r="I15" s="32" t="str">
        <f>IF('Model 2'!$B$168="C",$B$5*(1+'Model 2'!$B$167)^(U15-1),IF('Model 2'!$B$168="S",$B$5*(1+'Model 2'!$B$167*(U15-1)),$B$5))</f>
        <v>#N/A</v>
      </c>
      <c r="J15" s="33">
        <f t="shared" ref="J15:O15" si="15">J14</f>
        <v>0.6729383157</v>
      </c>
      <c r="K15" s="33">
        <f t="shared" si="15"/>
        <v>1.019852872</v>
      </c>
      <c r="L15" s="33">
        <f t="shared" si="15"/>
        <v>0.9584441392</v>
      </c>
      <c r="M15" s="33">
        <f t="shared" si="15"/>
        <v>0.9873117773</v>
      </c>
      <c r="N15" s="33">
        <f t="shared" si="15"/>
        <v>1.03427941</v>
      </c>
      <c r="O15" s="33">
        <f t="shared" si="15"/>
        <v>1</v>
      </c>
      <c r="P15" s="33">
        <f t="array" ref="P15">IFERROR(INDEX('Model 2'!EMBLEMFac26,MATCH(H15,'Model 2'!$S$8:$S$129,0)),P14)</f>
        <v>1.187249529</v>
      </c>
      <c r="Q15" s="33" t="str">
        <f t="array" ref="Q15">INDEX('Model 2'!EMBLEMFac9Fac18,MATCH(I15,'Model 2'!$A$133:$A$162,1),MATCH($D$4,'Model 2'!$C$132:$G$132,0))</f>
        <v>#N/A</v>
      </c>
      <c r="R15" s="33" t="str">
        <f t="shared" si="5"/>
        <v>#N/A</v>
      </c>
      <c r="S15" s="33" t="str">
        <f t="shared" si="2"/>
        <v>#N/A</v>
      </c>
      <c r="T15" s="5"/>
      <c r="U15" s="18">
        <f t="shared" si="6"/>
        <v>1</v>
      </c>
      <c r="V15" s="34"/>
      <c r="W15" s="34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18">
        <f t="shared" ref="G16:G363" si="17">G4+1</f>
        <v>81</v>
      </c>
      <c r="H16" s="5" t="s">
        <v>114</v>
      </c>
      <c r="I16" s="32" t="str">
        <f>IF('Model 2'!$B$168="C",$B$5*(1+'Model 2'!$B$167)^(U16-1),IF('Model 2'!$B$168="S",$B$5*(1+'Model 2'!$B$167*(U16-1)),$B$5))</f>
        <v>#N/A</v>
      </c>
      <c r="J16" s="33">
        <f t="shared" ref="J16:O16" si="16">J15</f>
        <v>0.6729383157</v>
      </c>
      <c r="K16" s="33">
        <f t="shared" si="16"/>
        <v>1.019852872</v>
      </c>
      <c r="L16" s="33">
        <f t="shared" si="16"/>
        <v>0.9584441392</v>
      </c>
      <c r="M16" s="33">
        <f t="shared" si="16"/>
        <v>0.9873117773</v>
      </c>
      <c r="N16" s="33">
        <f t="shared" si="16"/>
        <v>1.03427941</v>
      </c>
      <c r="O16" s="33">
        <f t="shared" si="16"/>
        <v>1</v>
      </c>
      <c r="P16" s="33">
        <f t="array" ref="P16">IFERROR(INDEX('Model 2'!EMBLEMFac26,MATCH(H16,'Model 2'!$S$8:$S$129,0)),P15)</f>
        <v>1.200833325</v>
      </c>
      <c r="Q16" s="33" t="str">
        <f t="array" ref="Q16">INDEX('Model 2'!EMBLEMFac9Fac18,MATCH(I16,'Model 2'!$A$133:$A$162,1),MATCH($D$4,'Model 2'!$C$132:$G$132,0))</f>
        <v>#N/A</v>
      </c>
      <c r="R16" s="33" t="str">
        <f t="shared" si="5"/>
        <v>#N/A</v>
      </c>
      <c r="S16" s="33" t="str">
        <f t="shared" si="2"/>
        <v>#N/A</v>
      </c>
      <c r="T16" s="5"/>
      <c r="U16" s="18">
        <f t="shared" ref="U16:U363" si="19">U4+1</f>
        <v>2</v>
      </c>
      <c r="V16" s="34"/>
      <c r="W16" s="34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18">
        <f t="shared" si="17"/>
        <v>81</v>
      </c>
      <c r="H17" s="5" t="s">
        <v>116</v>
      </c>
      <c r="I17" s="32" t="str">
        <f>IF('Model 2'!$B$168="C",$B$5*(1+'Model 2'!$B$167)^(U17-1),IF('Model 2'!$B$168="S",$B$5*(1+'Model 2'!$B$167*(U17-1)),$B$5))</f>
        <v>#N/A</v>
      </c>
      <c r="J17" s="33">
        <f t="shared" ref="J17:O17" si="18">J16</f>
        <v>0.6729383157</v>
      </c>
      <c r="K17" s="33">
        <f t="shared" si="18"/>
        <v>1.019852872</v>
      </c>
      <c r="L17" s="33">
        <f t="shared" si="18"/>
        <v>0.9584441392</v>
      </c>
      <c r="M17" s="33">
        <f t="shared" si="18"/>
        <v>0.9873117773</v>
      </c>
      <c r="N17" s="33">
        <f t="shared" si="18"/>
        <v>1.03427941</v>
      </c>
      <c r="O17" s="33">
        <f t="shared" si="18"/>
        <v>1</v>
      </c>
      <c r="P17" s="33">
        <f t="array" ref="P17">IFERROR(INDEX('Model 2'!EMBLEMFac26,MATCH(H17,'Model 2'!$S$8:$S$129,0)),P16)</f>
        <v>1.213649294</v>
      </c>
      <c r="Q17" s="33" t="str">
        <f t="array" ref="Q17">INDEX('Model 2'!EMBLEMFac9Fac18,MATCH(I17,'Model 2'!$A$133:$A$162,1),MATCH($D$4,'Model 2'!$C$132:$G$132,0))</f>
        <v>#N/A</v>
      </c>
      <c r="R17" s="33" t="str">
        <f t="shared" si="5"/>
        <v>#N/A</v>
      </c>
      <c r="S17" s="33" t="str">
        <f t="shared" si="2"/>
        <v>#N/A</v>
      </c>
      <c r="T17" s="5"/>
      <c r="U17" s="18">
        <f t="shared" si="19"/>
        <v>2</v>
      </c>
      <c r="V17" s="34"/>
      <c r="W17" s="34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18">
        <f t="shared" si="17"/>
        <v>81</v>
      </c>
      <c r="H18" s="5" t="s">
        <v>118</v>
      </c>
      <c r="I18" s="32" t="str">
        <f>IF('Model 2'!$B$168="C",$B$5*(1+'Model 2'!$B$167)^(U18-1),IF('Model 2'!$B$168="S",$B$5*(1+'Model 2'!$B$167*(U18-1)),$B$5))</f>
        <v>#N/A</v>
      </c>
      <c r="J18" s="33">
        <f t="shared" ref="J18:O18" si="20">J17</f>
        <v>0.6729383157</v>
      </c>
      <c r="K18" s="33">
        <f t="shared" si="20"/>
        <v>1.019852872</v>
      </c>
      <c r="L18" s="33">
        <f t="shared" si="20"/>
        <v>0.9584441392</v>
      </c>
      <c r="M18" s="33">
        <f t="shared" si="20"/>
        <v>0.9873117773</v>
      </c>
      <c r="N18" s="33">
        <f t="shared" si="20"/>
        <v>1.03427941</v>
      </c>
      <c r="O18" s="33">
        <f t="shared" si="20"/>
        <v>1</v>
      </c>
      <c r="P18" s="33">
        <f t="array" ref="P18">IFERROR(INDEX('Model 2'!EMBLEMFac26,MATCH(H18,'Model 2'!$S$8:$S$129,0)),P17)</f>
        <v>1.225717565</v>
      </c>
      <c r="Q18" s="33" t="str">
        <f t="array" ref="Q18">INDEX('Model 2'!EMBLEMFac9Fac18,MATCH(I18,'Model 2'!$A$133:$A$162,1),MATCH($D$4,'Model 2'!$C$132:$G$132,0))</f>
        <v>#N/A</v>
      </c>
      <c r="R18" s="33" t="str">
        <f t="shared" si="5"/>
        <v>#N/A</v>
      </c>
      <c r="S18" s="33" t="str">
        <f t="shared" si="2"/>
        <v>#N/A</v>
      </c>
      <c r="T18" s="5"/>
      <c r="U18" s="18">
        <f t="shared" si="19"/>
        <v>2</v>
      </c>
      <c r="V18" s="34"/>
      <c r="W18" s="34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18">
        <f t="shared" si="17"/>
        <v>81</v>
      </c>
      <c r="H19" s="5" t="s">
        <v>120</v>
      </c>
      <c r="I19" s="32" t="str">
        <f>IF('Model 2'!$B$168="C",$B$5*(1+'Model 2'!$B$167)^(U19-1),IF('Model 2'!$B$168="S",$B$5*(1+'Model 2'!$B$167*(U19-1)),$B$5))</f>
        <v>#N/A</v>
      </c>
      <c r="J19" s="33">
        <f t="shared" ref="J19:O19" si="21">J18</f>
        <v>0.6729383157</v>
      </c>
      <c r="K19" s="33">
        <f t="shared" si="21"/>
        <v>1.019852872</v>
      </c>
      <c r="L19" s="33">
        <f t="shared" si="21"/>
        <v>0.9584441392</v>
      </c>
      <c r="M19" s="33">
        <f t="shared" si="21"/>
        <v>0.9873117773</v>
      </c>
      <c r="N19" s="33">
        <f t="shared" si="21"/>
        <v>1.03427941</v>
      </c>
      <c r="O19" s="33">
        <f t="shared" si="21"/>
        <v>1</v>
      </c>
      <c r="P19" s="33">
        <f t="array" ref="P19">IFERROR(INDEX('Model 2'!EMBLEMFac26,MATCH(H19,'Model 2'!$S$8:$S$129,0)),P18)</f>
        <v>1.237059953</v>
      </c>
      <c r="Q19" s="33" t="str">
        <f t="array" ref="Q19">INDEX('Model 2'!EMBLEMFac9Fac18,MATCH(I19,'Model 2'!$A$133:$A$162,1),MATCH($D$4,'Model 2'!$C$132:$G$132,0))</f>
        <v>#N/A</v>
      </c>
      <c r="R19" s="33" t="str">
        <f t="shared" si="5"/>
        <v>#N/A</v>
      </c>
      <c r="S19" s="33" t="str">
        <f t="shared" si="2"/>
        <v>#N/A</v>
      </c>
      <c r="T19" s="5"/>
      <c r="U19" s="18">
        <f t="shared" si="19"/>
        <v>2</v>
      </c>
      <c r="V19" s="34"/>
      <c r="W19" s="34"/>
      <c r="X19" s="5"/>
      <c r="Y19" s="5"/>
      <c r="Z19" s="5"/>
    </row>
    <row r="20" ht="14.25" customHeight="1">
      <c r="A20" s="42"/>
      <c r="B20" s="5"/>
      <c r="C20" s="5"/>
      <c r="D20" s="5"/>
      <c r="E20" s="5"/>
      <c r="F20" s="5"/>
      <c r="G20" s="18">
        <f t="shared" si="17"/>
        <v>81</v>
      </c>
      <c r="H20" s="5" t="s">
        <v>122</v>
      </c>
      <c r="I20" s="32" t="str">
        <f>IF('Model 2'!$B$168="C",$B$5*(1+'Model 2'!$B$167)^(U20-1),IF('Model 2'!$B$168="S",$B$5*(1+'Model 2'!$B$167*(U20-1)),$B$5))</f>
        <v>#N/A</v>
      </c>
      <c r="J20" s="33">
        <f t="shared" ref="J20:O20" si="22">J19</f>
        <v>0.6729383157</v>
      </c>
      <c r="K20" s="33">
        <f t="shared" si="22"/>
        <v>1.019852872</v>
      </c>
      <c r="L20" s="33">
        <f t="shared" si="22"/>
        <v>0.9584441392</v>
      </c>
      <c r="M20" s="33">
        <f t="shared" si="22"/>
        <v>0.9873117773</v>
      </c>
      <c r="N20" s="33">
        <f t="shared" si="22"/>
        <v>1.03427941</v>
      </c>
      <c r="O20" s="33">
        <f t="shared" si="22"/>
        <v>1</v>
      </c>
      <c r="P20" s="33">
        <f t="array" ref="P20">IFERROR(INDEX('Model 2'!EMBLEMFac26,MATCH(H20,'Model 2'!$S$8:$S$129,0)),P19)</f>
        <v>1.247699713</v>
      </c>
      <c r="Q20" s="33" t="str">
        <f t="array" ref="Q20">INDEX('Model 2'!EMBLEMFac9Fac18,MATCH(I20,'Model 2'!$A$133:$A$162,1),MATCH($D$4,'Model 2'!$C$132:$G$132,0))</f>
        <v>#N/A</v>
      </c>
      <c r="R20" s="33" t="str">
        <f t="shared" si="5"/>
        <v>#N/A</v>
      </c>
      <c r="S20" s="33" t="str">
        <f t="shared" si="2"/>
        <v>#N/A</v>
      </c>
      <c r="T20" s="5"/>
      <c r="U20" s="18">
        <f t="shared" si="19"/>
        <v>2</v>
      </c>
      <c r="V20" s="34"/>
      <c r="W20" s="34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18">
        <f t="shared" si="17"/>
        <v>81</v>
      </c>
      <c r="H21" s="5" t="s">
        <v>124</v>
      </c>
      <c r="I21" s="32" t="str">
        <f>IF('Model 2'!$B$168="C",$B$5*(1+'Model 2'!$B$167)^(U21-1),IF('Model 2'!$B$168="S",$B$5*(1+'Model 2'!$B$167*(U21-1)),$B$5))</f>
        <v>#N/A</v>
      </c>
      <c r="J21" s="33">
        <f t="shared" ref="J21:O21" si="23">J20</f>
        <v>0.6729383157</v>
      </c>
      <c r="K21" s="33">
        <f t="shared" si="23"/>
        <v>1.019852872</v>
      </c>
      <c r="L21" s="33">
        <f t="shared" si="23"/>
        <v>0.9584441392</v>
      </c>
      <c r="M21" s="33">
        <f t="shared" si="23"/>
        <v>0.9873117773</v>
      </c>
      <c r="N21" s="33">
        <f t="shared" si="23"/>
        <v>1.03427941</v>
      </c>
      <c r="O21" s="33">
        <f t="shared" si="23"/>
        <v>1</v>
      </c>
      <c r="P21" s="33">
        <f t="array" ref="P21">IFERROR(INDEX('Model 2'!EMBLEMFac26,MATCH(H21,'Model 2'!$S$8:$S$129,0)),P20)</f>
        <v>1.257661302</v>
      </c>
      <c r="Q21" s="33" t="str">
        <f t="array" ref="Q21">INDEX('Model 2'!EMBLEMFac9Fac18,MATCH(I21,'Model 2'!$A$133:$A$162,1),MATCH($D$4,'Model 2'!$C$132:$G$132,0))</f>
        <v>#N/A</v>
      </c>
      <c r="R21" s="33" t="str">
        <f t="shared" si="5"/>
        <v>#N/A</v>
      </c>
      <c r="S21" s="33" t="str">
        <f t="shared" si="2"/>
        <v>#N/A</v>
      </c>
      <c r="T21" s="5"/>
      <c r="U21" s="18">
        <f t="shared" si="19"/>
        <v>2</v>
      </c>
      <c r="V21" s="34"/>
      <c r="W21" s="34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18">
        <f t="shared" si="17"/>
        <v>81</v>
      </c>
      <c r="H22" s="5" t="s">
        <v>126</v>
      </c>
      <c r="I22" s="32" t="str">
        <f>IF('Model 2'!$B$168="C",$B$5*(1+'Model 2'!$B$167)^(U22-1),IF('Model 2'!$B$168="S",$B$5*(1+'Model 2'!$B$167*(U22-1)),$B$5))</f>
        <v>#N/A</v>
      </c>
      <c r="J22" s="33">
        <f t="shared" ref="J22:O22" si="24">J21</f>
        <v>0.6729383157</v>
      </c>
      <c r="K22" s="33">
        <f t="shared" si="24"/>
        <v>1.019852872</v>
      </c>
      <c r="L22" s="33">
        <f t="shared" si="24"/>
        <v>0.9584441392</v>
      </c>
      <c r="M22" s="33">
        <f t="shared" si="24"/>
        <v>0.9873117773</v>
      </c>
      <c r="N22" s="33">
        <f t="shared" si="24"/>
        <v>1.03427941</v>
      </c>
      <c r="O22" s="33">
        <f t="shared" si="24"/>
        <v>1</v>
      </c>
      <c r="P22" s="33">
        <f t="array" ref="P22">IFERROR(INDEX('Model 2'!EMBLEMFac26,MATCH(H22,'Model 2'!$S$8:$S$129,0)),P21)</f>
        <v>1.266970149</v>
      </c>
      <c r="Q22" s="33" t="str">
        <f t="array" ref="Q22">INDEX('Model 2'!EMBLEMFac9Fac18,MATCH(I22,'Model 2'!$A$133:$A$162,1),MATCH($D$4,'Model 2'!$C$132:$G$132,0))</f>
        <v>#N/A</v>
      </c>
      <c r="R22" s="33" t="str">
        <f t="shared" si="5"/>
        <v>#N/A</v>
      </c>
      <c r="S22" s="33" t="str">
        <f t="shared" si="2"/>
        <v>#N/A</v>
      </c>
      <c r="T22" s="5"/>
      <c r="U22" s="18">
        <f t="shared" si="19"/>
        <v>2</v>
      </c>
      <c r="V22" s="34"/>
      <c r="W22" s="34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18">
        <f t="shared" si="17"/>
        <v>81</v>
      </c>
      <c r="H23" s="5" t="s">
        <v>128</v>
      </c>
      <c r="I23" s="32" t="str">
        <f>IF('Model 2'!$B$168="C",$B$5*(1+'Model 2'!$B$167)^(U23-1),IF('Model 2'!$B$168="S",$B$5*(1+'Model 2'!$B$167*(U23-1)),$B$5))</f>
        <v>#N/A</v>
      </c>
      <c r="J23" s="33">
        <f t="shared" ref="J23:O23" si="25">J22</f>
        <v>0.6729383157</v>
      </c>
      <c r="K23" s="33">
        <f t="shared" si="25"/>
        <v>1.019852872</v>
      </c>
      <c r="L23" s="33">
        <f t="shared" si="25"/>
        <v>0.9584441392</v>
      </c>
      <c r="M23" s="33">
        <f t="shared" si="25"/>
        <v>0.9873117773</v>
      </c>
      <c r="N23" s="33">
        <f t="shared" si="25"/>
        <v>1.03427941</v>
      </c>
      <c r="O23" s="33">
        <f t="shared" si="25"/>
        <v>1</v>
      </c>
      <c r="P23" s="33">
        <f t="array" ref="P23">IFERROR(INDEX('Model 2'!EMBLEMFac26,MATCH(H23,'Model 2'!$S$8:$S$129,0)),P22)</f>
        <v>1.275652451</v>
      </c>
      <c r="Q23" s="33" t="str">
        <f t="array" ref="Q23">INDEX('Model 2'!EMBLEMFac9Fac18,MATCH(I23,'Model 2'!$A$133:$A$162,1),MATCH($D$4,'Model 2'!$C$132:$G$132,0))</f>
        <v>#N/A</v>
      </c>
      <c r="R23" s="33" t="str">
        <f t="shared" si="5"/>
        <v>#N/A</v>
      </c>
      <c r="S23" s="33" t="str">
        <f t="shared" si="2"/>
        <v>#N/A</v>
      </c>
      <c r="T23" s="5"/>
      <c r="U23" s="18">
        <f t="shared" si="19"/>
        <v>2</v>
      </c>
      <c r="V23" s="34"/>
      <c r="W23" s="34"/>
      <c r="X23" s="5"/>
      <c r="Y23" s="5"/>
      <c r="Z23" s="5"/>
    </row>
    <row r="24" ht="14.25" customHeight="1">
      <c r="A24" s="43"/>
      <c r="E24" s="5"/>
      <c r="F24" s="5"/>
      <c r="G24" s="18">
        <f t="shared" si="17"/>
        <v>81</v>
      </c>
      <c r="H24" s="5" t="s">
        <v>130</v>
      </c>
      <c r="I24" s="32" t="str">
        <f>IF('Model 2'!$B$168="C",$B$5*(1+'Model 2'!$B$167)^(U24-1),IF('Model 2'!$B$168="S",$B$5*(1+'Model 2'!$B$167*(U24-1)),$B$5))</f>
        <v>#N/A</v>
      </c>
      <c r="J24" s="33">
        <f t="shared" ref="J24:O24" si="26">J23</f>
        <v>0.6729383157</v>
      </c>
      <c r="K24" s="33">
        <f t="shared" si="26"/>
        <v>1.019852872</v>
      </c>
      <c r="L24" s="33">
        <f t="shared" si="26"/>
        <v>0.9584441392</v>
      </c>
      <c r="M24" s="33">
        <f t="shared" si="26"/>
        <v>0.9873117773</v>
      </c>
      <c r="N24" s="33">
        <f t="shared" si="26"/>
        <v>1.03427941</v>
      </c>
      <c r="O24" s="33">
        <f t="shared" si="26"/>
        <v>1</v>
      </c>
      <c r="P24" s="33">
        <f t="array" ref="P24">IFERROR(INDEX('Model 2'!EMBLEMFac26,MATCH(H24,'Model 2'!$S$8:$S$129,0)),P23)</f>
        <v>1.283734966</v>
      </c>
      <c r="Q24" s="33" t="str">
        <f t="array" ref="Q24">INDEX('Model 2'!EMBLEMFac9Fac18,MATCH(I24,'Model 2'!$A$133:$A$162,1),MATCH($D$4,'Model 2'!$C$132:$G$132,0))</f>
        <v>#N/A</v>
      </c>
      <c r="R24" s="33" t="str">
        <f t="shared" si="5"/>
        <v>#N/A</v>
      </c>
      <c r="S24" s="33" t="str">
        <f t="shared" si="2"/>
        <v>#N/A</v>
      </c>
      <c r="T24" s="5"/>
      <c r="U24" s="18">
        <f t="shared" si="19"/>
        <v>2</v>
      </c>
      <c r="V24" s="34"/>
      <c r="W24" s="34"/>
      <c r="X24" s="5"/>
      <c r="Y24" s="5"/>
      <c r="Z24" s="5"/>
    </row>
    <row r="25" ht="14.25" customHeight="1">
      <c r="E25" s="5"/>
      <c r="F25" s="5"/>
      <c r="G25" s="18">
        <f t="shared" si="17"/>
        <v>81</v>
      </c>
      <c r="H25" s="5" t="s">
        <v>132</v>
      </c>
      <c r="I25" s="32" t="str">
        <f>IF('Model 2'!$B$168="C",$B$5*(1+'Model 2'!$B$167)^(U25-1),IF('Model 2'!$B$168="S",$B$5*(1+'Model 2'!$B$167*(U25-1)),$B$5))</f>
        <v>#N/A</v>
      </c>
      <c r="J25" s="33">
        <f t="shared" ref="J25:O25" si="27">J24</f>
        <v>0.6729383157</v>
      </c>
      <c r="K25" s="33">
        <f t="shared" si="27"/>
        <v>1.019852872</v>
      </c>
      <c r="L25" s="33">
        <f t="shared" si="27"/>
        <v>0.9584441392</v>
      </c>
      <c r="M25" s="33">
        <f t="shared" si="27"/>
        <v>0.9873117773</v>
      </c>
      <c r="N25" s="33">
        <f t="shared" si="27"/>
        <v>1.03427941</v>
      </c>
      <c r="O25" s="33">
        <f t="shared" si="27"/>
        <v>1</v>
      </c>
      <c r="P25" s="33">
        <f t="array" ref="P25">IFERROR(INDEX('Model 2'!EMBLEMFac26,MATCH(H25,'Model 2'!$S$8:$S$129,0)),P24)</f>
        <v>1.291244837</v>
      </c>
      <c r="Q25" s="33" t="str">
        <f t="array" ref="Q25">INDEX('Model 2'!EMBLEMFac9Fac18,MATCH(I25,'Model 2'!$A$133:$A$162,1),MATCH($D$4,'Model 2'!$C$132:$G$132,0))</f>
        <v>#N/A</v>
      </c>
      <c r="R25" s="33" t="str">
        <f t="shared" si="5"/>
        <v>#N/A</v>
      </c>
      <c r="S25" s="33" t="str">
        <f t="shared" si="2"/>
        <v>#N/A</v>
      </c>
      <c r="T25" s="5"/>
      <c r="U25" s="18">
        <f t="shared" si="19"/>
        <v>2</v>
      </c>
      <c r="V25" s="34"/>
      <c r="W25" s="34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18">
        <f t="shared" si="17"/>
        <v>81</v>
      </c>
      <c r="H26" s="5" t="s">
        <v>134</v>
      </c>
      <c r="I26" s="32" t="str">
        <f>IF('Model 2'!$B$168="C",$B$5*(1+'Model 2'!$B$167)^(U26-1),IF('Model 2'!$B$168="S",$B$5*(1+'Model 2'!$B$167*(U26-1)),$B$5))</f>
        <v>#N/A</v>
      </c>
      <c r="J26" s="33">
        <f t="shared" ref="J26:O26" si="28">J25</f>
        <v>0.6729383157</v>
      </c>
      <c r="K26" s="33">
        <f t="shared" si="28"/>
        <v>1.019852872</v>
      </c>
      <c r="L26" s="33">
        <f t="shared" si="28"/>
        <v>0.9584441392</v>
      </c>
      <c r="M26" s="33">
        <f t="shared" si="28"/>
        <v>0.9873117773</v>
      </c>
      <c r="N26" s="33">
        <f t="shared" si="28"/>
        <v>1.03427941</v>
      </c>
      <c r="O26" s="33">
        <f t="shared" si="28"/>
        <v>1</v>
      </c>
      <c r="P26" s="33">
        <f t="array" ref="P26">IFERROR(INDEX('Model 2'!EMBLEMFac26,MATCH(H26,'Model 2'!$S$8:$S$129,0)),P25)</f>
        <v>1.298209414</v>
      </c>
      <c r="Q26" s="33" t="str">
        <f t="array" ref="Q26">INDEX('Model 2'!EMBLEMFac9Fac18,MATCH(I26,'Model 2'!$A$133:$A$162,1),MATCH($D$4,'Model 2'!$C$132:$G$132,0))</f>
        <v>#N/A</v>
      </c>
      <c r="R26" s="33" t="str">
        <f t="shared" si="5"/>
        <v>#N/A</v>
      </c>
      <c r="S26" s="33" t="str">
        <f t="shared" si="2"/>
        <v>#N/A</v>
      </c>
      <c r="T26" s="5"/>
      <c r="U26" s="18">
        <f t="shared" si="19"/>
        <v>2</v>
      </c>
      <c r="V26" s="34"/>
      <c r="W26" s="34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18">
        <f t="shared" si="17"/>
        <v>81</v>
      </c>
      <c r="H27" s="5" t="s">
        <v>136</v>
      </c>
      <c r="I27" s="32" t="str">
        <f>IF('Model 2'!$B$168="C",$B$5*(1+'Model 2'!$B$167)^(U27-1),IF('Model 2'!$B$168="S",$B$5*(1+'Model 2'!$B$167*(U27-1)),$B$5))</f>
        <v>#N/A</v>
      </c>
      <c r="J27" s="33">
        <f t="shared" ref="J27:O27" si="29">J26</f>
        <v>0.6729383157</v>
      </c>
      <c r="K27" s="33">
        <f t="shared" si="29"/>
        <v>1.019852872</v>
      </c>
      <c r="L27" s="33">
        <f t="shared" si="29"/>
        <v>0.9584441392</v>
      </c>
      <c r="M27" s="33">
        <f t="shared" si="29"/>
        <v>0.9873117773</v>
      </c>
      <c r="N27" s="33">
        <f t="shared" si="29"/>
        <v>1.03427941</v>
      </c>
      <c r="O27" s="33">
        <f t="shared" si="29"/>
        <v>1</v>
      </c>
      <c r="P27" s="33">
        <f t="array" ref="P27">IFERROR(INDEX('Model 2'!EMBLEMFac26,MATCH(H27,'Model 2'!$S$8:$S$129,0)),P26)</f>
        <v>1.304656107</v>
      </c>
      <c r="Q27" s="33" t="str">
        <f t="array" ref="Q27">INDEX('Model 2'!EMBLEMFac9Fac18,MATCH(I27,'Model 2'!$A$133:$A$162,1),MATCH($D$4,'Model 2'!$C$132:$G$132,0))</f>
        <v>#N/A</v>
      </c>
      <c r="R27" s="33" t="str">
        <f t="shared" si="5"/>
        <v>#N/A</v>
      </c>
      <c r="S27" s="33" t="str">
        <f t="shared" si="2"/>
        <v>#N/A</v>
      </c>
      <c r="T27" s="5"/>
      <c r="U27" s="18">
        <f t="shared" si="19"/>
        <v>2</v>
      </c>
      <c r="V27" s="34"/>
      <c r="W27" s="34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18">
        <f t="shared" si="17"/>
        <v>82</v>
      </c>
      <c r="H28" s="5" t="s">
        <v>138</v>
      </c>
      <c r="I28" s="32" t="str">
        <f>IF('Model 2'!$B$168="C",$B$5*(1+'Model 2'!$B$167)^(U28-1),IF('Model 2'!$B$168="S",$B$5*(1+'Model 2'!$B$167*(U28-1)),$B$5))</f>
        <v>#N/A</v>
      </c>
      <c r="J28" s="33">
        <f t="shared" ref="J28:O28" si="30">J27</f>
        <v>0.6729383157</v>
      </c>
      <c r="K28" s="33">
        <f t="shared" si="30"/>
        <v>1.019852872</v>
      </c>
      <c r="L28" s="33">
        <f t="shared" si="30"/>
        <v>0.9584441392</v>
      </c>
      <c r="M28" s="33">
        <f t="shared" si="30"/>
        <v>0.9873117773</v>
      </c>
      <c r="N28" s="33">
        <f t="shared" si="30"/>
        <v>1.03427941</v>
      </c>
      <c r="O28" s="33">
        <f t="shared" si="30"/>
        <v>1</v>
      </c>
      <c r="P28" s="33">
        <f t="array" ref="P28">IFERROR(INDEX('Model 2'!EMBLEMFac26,MATCH(H28,'Model 2'!$S$8:$S$129,0)),P27)</f>
        <v>1.310612236</v>
      </c>
      <c r="Q28" s="33" t="str">
        <f t="array" ref="Q28">INDEX('Model 2'!EMBLEMFac9Fac18,MATCH(I28,'Model 2'!$A$133:$A$162,1),MATCH($D$4,'Model 2'!$C$132:$G$132,0))</f>
        <v>#N/A</v>
      </c>
      <c r="R28" s="33" t="str">
        <f t="shared" si="5"/>
        <v>#N/A</v>
      </c>
      <c r="S28" s="33" t="str">
        <f t="shared" si="2"/>
        <v>#N/A</v>
      </c>
      <c r="T28" s="5"/>
      <c r="U28" s="18">
        <f t="shared" si="19"/>
        <v>3</v>
      </c>
      <c r="V28" s="34"/>
      <c r="W28" s="34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18">
        <f t="shared" si="17"/>
        <v>82</v>
      </c>
      <c r="H29" s="5" t="s">
        <v>140</v>
      </c>
      <c r="I29" s="32" t="str">
        <f>IF('Model 2'!$B$168="C",$B$5*(1+'Model 2'!$B$167)^(U29-1),IF('Model 2'!$B$168="S",$B$5*(1+'Model 2'!$B$167*(U29-1)),$B$5))</f>
        <v>#N/A</v>
      </c>
      <c r="J29" s="33">
        <f t="shared" ref="J29:O29" si="31">J28</f>
        <v>0.6729383157</v>
      </c>
      <c r="K29" s="33">
        <f t="shared" si="31"/>
        <v>1.019852872</v>
      </c>
      <c r="L29" s="33">
        <f t="shared" si="31"/>
        <v>0.9584441392</v>
      </c>
      <c r="M29" s="33">
        <f t="shared" si="31"/>
        <v>0.9873117773</v>
      </c>
      <c r="N29" s="33">
        <f t="shared" si="31"/>
        <v>1.03427941</v>
      </c>
      <c r="O29" s="33">
        <f t="shared" si="31"/>
        <v>1</v>
      </c>
      <c r="P29" s="33">
        <f t="array" ref="P29">IFERROR(INDEX('Model 2'!EMBLEMFac26,MATCH(H29,'Model 2'!$S$8:$S$129,0)),P28)</f>
        <v>1.316104906</v>
      </c>
      <c r="Q29" s="33" t="str">
        <f t="array" ref="Q29">INDEX('Model 2'!EMBLEMFac9Fac18,MATCH(I29,'Model 2'!$A$133:$A$162,1),MATCH($D$4,'Model 2'!$C$132:$G$132,0))</f>
        <v>#N/A</v>
      </c>
      <c r="R29" s="33" t="str">
        <f t="shared" si="5"/>
        <v>#N/A</v>
      </c>
      <c r="S29" s="33" t="str">
        <f t="shared" si="2"/>
        <v>#N/A</v>
      </c>
      <c r="T29" s="5"/>
      <c r="U29" s="18">
        <f t="shared" si="19"/>
        <v>3</v>
      </c>
      <c r="V29" s="34"/>
      <c r="W29" s="34"/>
      <c r="X29" s="5"/>
      <c r="Y29" s="5"/>
      <c r="Z29" s="5"/>
    </row>
    <row r="30" ht="14.25" customHeight="1">
      <c r="A30" s="1"/>
      <c r="B30" s="5"/>
      <c r="C30" s="5"/>
      <c r="D30" s="5"/>
      <c r="E30" s="5"/>
      <c r="F30" s="5"/>
      <c r="G30" s="18">
        <f t="shared" si="17"/>
        <v>82</v>
      </c>
      <c r="H30" s="5" t="s">
        <v>142</v>
      </c>
      <c r="I30" s="32" t="str">
        <f>IF('Model 2'!$B$168="C",$B$5*(1+'Model 2'!$B$167)^(U30-1),IF('Model 2'!$B$168="S",$B$5*(1+'Model 2'!$B$167*(U30-1)),$B$5))</f>
        <v>#N/A</v>
      </c>
      <c r="J30" s="33">
        <f t="shared" ref="J30:O30" si="32">J29</f>
        <v>0.6729383157</v>
      </c>
      <c r="K30" s="33">
        <f t="shared" si="32"/>
        <v>1.019852872</v>
      </c>
      <c r="L30" s="33">
        <f t="shared" si="32"/>
        <v>0.9584441392</v>
      </c>
      <c r="M30" s="33">
        <f t="shared" si="32"/>
        <v>0.9873117773</v>
      </c>
      <c r="N30" s="33">
        <f t="shared" si="32"/>
        <v>1.03427941</v>
      </c>
      <c r="O30" s="33">
        <f t="shared" si="32"/>
        <v>1</v>
      </c>
      <c r="P30" s="33">
        <f t="array" ref="P30">IFERROR(INDEX('Model 2'!EMBLEMFac26,MATCH(H30,'Model 2'!$S$8:$S$129,0)),P29)</f>
        <v>1.32116089</v>
      </c>
      <c r="Q30" s="33" t="str">
        <f t="array" ref="Q30">INDEX('Model 2'!EMBLEMFac9Fac18,MATCH(I30,'Model 2'!$A$133:$A$162,1),MATCH($D$4,'Model 2'!$C$132:$G$132,0))</f>
        <v>#N/A</v>
      </c>
      <c r="R30" s="33" t="str">
        <f t="shared" si="5"/>
        <v>#N/A</v>
      </c>
      <c r="S30" s="33" t="str">
        <f t="shared" si="2"/>
        <v>#N/A</v>
      </c>
      <c r="T30" s="5"/>
      <c r="U30" s="18">
        <f t="shared" si="19"/>
        <v>3</v>
      </c>
      <c r="V30" s="34"/>
      <c r="W30" s="34"/>
      <c r="X30" s="5"/>
      <c r="Y30" s="5"/>
      <c r="Z30" s="5"/>
    </row>
    <row r="31" ht="14.25" customHeight="1">
      <c r="A31" s="1"/>
      <c r="B31" s="5"/>
      <c r="C31" s="5"/>
      <c r="D31" s="5"/>
      <c r="E31" s="5"/>
      <c r="F31" s="5"/>
      <c r="G31" s="18">
        <f t="shared" si="17"/>
        <v>82</v>
      </c>
      <c r="H31" s="5" t="s">
        <v>144</v>
      </c>
      <c r="I31" s="32" t="str">
        <f>IF('Model 2'!$B$168="C",$B$5*(1+'Model 2'!$B$167)^(U31-1),IF('Model 2'!$B$168="S",$B$5*(1+'Model 2'!$B$167*(U31-1)),$B$5))</f>
        <v>#N/A</v>
      </c>
      <c r="J31" s="33">
        <f t="shared" ref="J31:O31" si="33">J30</f>
        <v>0.6729383157</v>
      </c>
      <c r="K31" s="33">
        <f t="shared" si="33"/>
        <v>1.019852872</v>
      </c>
      <c r="L31" s="33">
        <f t="shared" si="33"/>
        <v>0.9584441392</v>
      </c>
      <c r="M31" s="33">
        <f t="shared" si="33"/>
        <v>0.9873117773</v>
      </c>
      <c r="N31" s="33">
        <f t="shared" si="33"/>
        <v>1.03427941</v>
      </c>
      <c r="O31" s="33">
        <f t="shared" si="33"/>
        <v>1</v>
      </c>
      <c r="P31" s="33">
        <f t="array" ref="P31">IFERROR(INDEX('Model 2'!EMBLEMFac26,MATCH(H31,'Model 2'!$S$8:$S$129,0)),P30)</f>
        <v>1.325806528</v>
      </c>
      <c r="Q31" s="33" t="str">
        <f t="array" ref="Q31">INDEX('Model 2'!EMBLEMFac9Fac18,MATCH(I31,'Model 2'!$A$133:$A$162,1),MATCH($D$4,'Model 2'!$C$132:$G$132,0))</f>
        <v>#N/A</v>
      </c>
      <c r="R31" s="33" t="str">
        <f t="shared" si="5"/>
        <v>#N/A</v>
      </c>
      <c r="S31" s="33" t="str">
        <f t="shared" si="2"/>
        <v>#N/A</v>
      </c>
      <c r="T31" s="5"/>
      <c r="U31" s="18">
        <f t="shared" si="19"/>
        <v>3</v>
      </c>
      <c r="V31" s="34"/>
      <c r="W31" s="34"/>
      <c r="X31" s="5"/>
      <c r="Y31" s="5"/>
      <c r="Z31" s="5"/>
    </row>
    <row r="32" ht="14.25" customHeight="1">
      <c r="A32" s="1"/>
      <c r="B32" s="5"/>
      <c r="C32" s="5"/>
      <c r="D32" s="5"/>
      <c r="E32" s="5"/>
      <c r="F32" s="5"/>
      <c r="G32" s="18">
        <f t="shared" si="17"/>
        <v>82</v>
      </c>
      <c r="H32" s="5" t="s">
        <v>146</v>
      </c>
      <c r="I32" s="32" t="str">
        <f>IF('Model 2'!$B$168="C",$B$5*(1+'Model 2'!$B$167)^(U32-1),IF('Model 2'!$B$168="S",$B$5*(1+'Model 2'!$B$167*(U32-1)),$B$5))</f>
        <v>#N/A</v>
      </c>
      <c r="J32" s="33">
        <f t="shared" ref="J32:O32" si="34">J31</f>
        <v>0.6729383157</v>
      </c>
      <c r="K32" s="33">
        <f t="shared" si="34"/>
        <v>1.019852872</v>
      </c>
      <c r="L32" s="33">
        <f t="shared" si="34"/>
        <v>0.9584441392</v>
      </c>
      <c r="M32" s="33">
        <f t="shared" si="34"/>
        <v>0.9873117773</v>
      </c>
      <c r="N32" s="33">
        <f t="shared" si="34"/>
        <v>1.03427941</v>
      </c>
      <c r="O32" s="33">
        <f t="shared" si="34"/>
        <v>1</v>
      </c>
      <c r="P32" s="33">
        <f t="array" ref="P32">IFERROR(INDEX('Model 2'!EMBLEMFac26,MATCH(H32,'Model 2'!$S$8:$S$129,0)),P31)</f>
        <v>1.330067635</v>
      </c>
      <c r="Q32" s="33" t="str">
        <f t="array" ref="Q32">INDEX('Model 2'!EMBLEMFac9Fac18,MATCH(I32,'Model 2'!$A$133:$A$162,1),MATCH($D$4,'Model 2'!$C$132:$G$132,0))</f>
        <v>#N/A</v>
      </c>
      <c r="R32" s="33" t="str">
        <f t="shared" si="5"/>
        <v>#N/A</v>
      </c>
      <c r="S32" s="33" t="str">
        <f t="shared" si="2"/>
        <v>#N/A</v>
      </c>
      <c r="T32" s="5"/>
      <c r="U32" s="18">
        <f t="shared" si="19"/>
        <v>3</v>
      </c>
      <c r="V32" s="34"/>
      <c r="W32" s="34"/>
      <c r="X32" s="5"/>
      <c r="Y32" s="5"/>
      <c r="Z32" s="5"/>
    </row>
    <row r="33" ht="14.25" customHeight="1">
      <c r="A33" s="1"/>
      <c r="B33" s="5"/>
      <c r="C33" s="5"/>
      <c r="D33" s="5"/>
      <c r="E33" s="5"/>
      <c r="F33" s="5"/>
      <c r="G33" s="18">
        <f t="shared" si="17"/>
        <v>82</v>
      </c>
      <c r="H33" s="5" t="s">
        <v>148</v>
      </c>
      <c r="I33" s="32" t="str">
        <f>IF('Model 2'!$B$168="C",$B$5*(1+'Model 2'!$B$167)^(U33-1),IF('Model 2'!$B$168="S",$B$5*(1+'Model 2'!$B$167*(U33-1)),$B$5))</f>
        <v>#N/A</v>
      </c>
      <c r="J33" s="33">
        <f t="shared" ref="J33:O33" si="35">J32</f>
        <v>0.6729383157</v>
      </c>
      <c r="K33" s="33">
        <f t="shared" si="35"/>
        <v>1.019852872</v>
      </c>
      <c r="L33" s="33">
        <f t="shared" si="35"/>
        <v>0.9584441392</v>
      </c>
      <c r="M33" s="33">
        <f t="shared" si="35"/>
        <v>0.9873117773</v>
      </c>
      <c r="N33" s="33">
        <f t="shared" si="35"/>
        <v>1.03427941</v>
      </c>
      <c r="O33" s="33">
        <f t="shared" si="35"/>
        <v>1</v>
      </c>
      <c r="P33" s="33">
        <f t="array" ref="P33">IFERROR(INDEX('Model 2'!EMBLEMFac26,MATCH(H33,'Model 2'!$S$8:$S$129,0)),P32)</f>
        <v>1.333969419</v>
      </c>
      <c r="Q33" s="33" t="str">
        <f t="array" ref="Q33">INDEX('Model 2'!EMBLEMFac9Fac18,MATCH(I33,'Model 2'!$A$133:$A$162,1),MATCH($D$4,'Model 2'!$C$132:$G$132,0))</f>
        <v>#N/A</v>
      </c>
      <c r="R33" s="33" t="str">
        <f t="shared" si="5"/>
        <v>#N/A</v>
      </c>
      <c r="S33" s="33" t="str">
        <f t="shared" si="2"/>
        <v>#N/A</v>
      </c>
      <c r="T33" s="5"/>
      <c r="U33" s="18">
        <f t="shared" si="19"/>
        <v>3</v>
      </c>
      <c r="V33" s="34"/>
      <c r="W33" s="34"/>
      <c r="X33" s="5"/>
      <c r="Y33" s="5"/>
      <c r="Z33" s="5"/>
    </row>
    <row r="34" ht="14.25" customHeight="1">
      <c r="A34" s="1"/>
      <c r="B34" s="5"/>
      <c r="C34" s="5"/>
      <c r="D34" s="5"/>
      <c r="E34" s="5"/>
      <c r="F34" s="5"/>
      <c r="G34" s="18">
        <f t="shared" si="17"/>
        <v>82</v>
      </c>
      <c r="H34" s="5" t="s">
        <v>150</v>
      </c>
      <c r="I34" s="32" t="str">
        <f>IF('Model 2'!$B$168="C",$B$5*(1+'Model 2'!$B$167)^(U34-1),IF('Model 2'!$B$168="S",$B$5*(1+'Model 2'!$B$167*(U34-1)),$B$5))</f>
        <v>#N/A</v>
      </c>
      <c r="J34" s="33">
        <f t="shared" ref="J34:O34" si="36">J33</f>
        <v>0.6729383157</v>
      </c>
      <c r="K34" s="33">
        <f t="shared" si="36"/>
        <v>1.019852872</v>
      </c>
      <c r="L34" s="33">
        <f t="shared" si="36"/>
        <v>0.9584441392</v>
      </c>
      <c r="M34" s="33">
        <f t="shared" si="36"/>
        <v>0.9873117773</v>
      </c>
      <c r="N34" s="33">
        <f t="shared" si="36"/>
        <v>1.03427941</v>
      </c>
      <c r="O34" s="33">
        <f t="shared" si="36"/>
        <v>1</v>
      </c>
      <c r="P34" s="33">
        <f t="array" ref="P34">IFERROR(INDEX('Model 2'!EMBLEMFac26,MATCH(H34,'Model 2'!$S$8:$S$129,0)),P33)</f>
        <v>1.337536416</v>
      </c>
      <c r="Q34" s="33" t="str">
        <f t="array" ref="Q34">INDEX('Model 2'!EMBLEMFac9Fac18,MATCH(I34,'Model 2'!$A$133:$A$162,1),MATCH($D$4,'Model 2'!$C$132:$G$132,0))</f>
        <v>#N/A</v>
      </c>
      <c r="R34" s="33" t="str">
        <f t="shared" si="5"/>
        <v>#N/A</v>
      </c>
      <c r="S34" s="33" t="str">
        <f t="shared" si="2"/>
        <v>#N/A</v>
      </c>
      <c r="T34" s="5"/>
      <c r="U34" s="18">
        <f t="shared" si="19"/>
        <v>3</v>
      </c>
      <c r="V34" s="34"/>
      <c r="W34" s="34"/>
      <c r="X34" s="5"/>
      <c r="Y34" s="5"/>
      <c r="Z34" s="5"/>
    </row>
    <row r="35" ht="14.25" customHeight="1">
      <c r="A35" s="1"/>
      <c r="B35" s="5"/>
      <c r="C35" s="5"/>
      <c r="D35" s="5"/>
      <c r="E35" s="5"/>
      <c r="F35" s="5"/>
      <c r="G35" s="18">
        <f t="shared" si="17"/>
        <v>82</v>
      </c>
      <c r="H35" s="5" t="s">
        <v>152</v>
      </c>
      <c r="I35" s="32" t="str">
        <f>IF('Model 2'!$B$168="C",$B$5*(1+'Model 2'!$B$167)^(U35-1),IF('Model 2'!$B$168="S",$B$5*(1+'Model 2'!$B$167*(U35-1)),$B$5))</f>
        <v>#N/A</v>
      </c>
      <c r="J35" s="33">
        <f t="shared" ref="J35:O35" si="37">J34</f>
        <v>0.6729383157</v>
      </c>
      <c r="K35" s="33">
        <f t="shared" si="37"/>
        <v>1.019852872</v>
      </c>
      <c r="L35" s="33">
        <f t="shared" si="37"/>
        <v>0.9584441392</v>
      </c>
      <c r="M35" s="33">
        <f t="shared" si="37"/>
        <v>0.9873117773</v>
      </c>
      <c r="N35" s="33">
        <f t="shared" si="37"/>
        <v>1.03427941</v>
      </c>
      <c r="O35" s="33">
        <f t="shared" si="37"/>
        <v>1</v>
      </c>
      <c r="P35" s="33">
        <f t="array" ref="P35">IFERROR(INDEX('Model 2'!EMBLEMFac26,MATCH(H35,'Model 2'!$S$8:$S$129,0)),P34)</f>
        <v>1.340792427</v>
      </c>
      <c r="Q35" s="33" t="str">
        <f t="array" ref="Q35">INDEX('Model 2'!EMBLEMFac9Fac18,MATCH(I35,'Model 2'!$A$133:$A$162,1),MATCH($D$4,'Model 2'!$C$132:$G$132,0))</f>
        <v>#N/A</v>
      </c>
      <c r="R35" s="33" t="str">
        <f t="shared" si="5"/>
        <v>#N/A</v>
      </c>
      <c r="S35" s="33" t="str">
        <f t="shared" si="2"/>
        <v>#N/A</v>
      </c>
      <c r="T35" s="5"/>
      <c r="U35" s="18">
        <f t="shared" si="19"/>
        <v>3</v>
      </c>
      <c r="V35" s="34"/>
      <c r="W35" s="34"/>
      <c r="X35" s="5"/>
      <c r="Y35" s="5"/>
      <c r="Z35" s="5"/>
    </row>
    <row r="36" ht="14.25" customHeight="1">
      <c r="A36" s="1"/>
      <c r="B36" s="5"/>
      <c r="C36" s="5"/>
      <c r="D36" s="5"/>
      <c r="E36" s="5"/>
      <c r="F36" s="5"/>
      <c r="G36" s="18">
        <f t="shared" si="17"/>
        <v>82</v>
      </c>
      <c r="H36" s="5" t="s">
        <v>154</v>
      </c>
      <c r="I36" s="32" t="str">
        <f>IF('Model 2'!$B$168="C",$B$5*(1+'Model 2'!$B$167)^(U36-1),IF('Model 2'!$B$168="S",$B$5*(1+'Model 2'!$B$167*(U36-1)),$B$5))</f>
        <v>#N/A</v>
      </c>
      <c r="J36" s="33">
        <f t="shared" ref="J36:O36" si="38">J35</f>
        <v>0.6729383157</v>
      </c>
      <c r="K36" s="33">
        <f t="shared" si="38"/>
        <v>1.019852872</v>
      </c>
      <c r="L36" s="33">
        <f t="shared" si="38"/>
        <v>0.9584441392</v>
      </c>
      <c r="M36" s="33">
        <f t="shared" si="38"/>
        <v>0.9873117773</v>
      </c>
      <c r="N36" s="33">
        <f t="shared" si="38"/>
        <v>1.03427941</v>
      </c>
      <c r="O36" s="33">
        <f t="shared" si="38"/>
        <v>1</v>
      </c>
      <c r="P36" s="33">
        <f t="array" ref="P36">IFERROR(INDEX('Model 2'!EMBLEMFac26,MATCH(H36,'Model 2'!$S$8:$S$129,0)),P35)</f>
        <v>1.343760471</v>
      </c>
      <c r="Q36" s="33" t="str">
        <f t="array" ref="Q36">INDEX('Model 2'!EMBLEMFac9Fac18,MATCH(I36,'Model 2'!$A$133:$A$162,1),MATCH($D$4,'Model 2'!$C$132:$G$132,0))</f>
        <v>#N/A</v>
      </c>
      <c r="R36" s="33" t="str">
        <f t="shared" si="5"/>
        <v>#N/A</v>
      </c>
      <c r="S36" s="33" t="str">
        <f t="shared" si="2"/>
        <v>#N/A</v>
      </c>
      <c r="T36" s="5"/>
      <c r="U36" s="18">
        <f t="shared" si="19"/>
        <v>3</v>
      </c>
      <c r="V36" s="34"/>
      <c r="W36" s="34"/>
      <c r="X36" s="5"/>
      <c r="Y36" s="5"/>
      <c r="Z36" s="5"/>
    </row>
    <row r="37" ht="14.25" customHeight="1">
      <c r="A37" s="1"/>
      <c r="B37" s="5"/>
      <c r="C37" s="5"/>
      <c r="D37" s="5"/>
      <c r="E37" s="5"/>
      <c r="F37" s="5"/>
      <c r="G37" s="18">
        <f t="shared" si="17"/>
        <v>82</v>
      </c>
      <c r="H37" s="5" t="s">
        <v>156</v>
      </c>
      <c r="I37" s="32" t="str">
        <f>IF('Model 2'!$B$168="C",$B$5*(1+'Model 2'!$B$167)^(U37-1),IF('Model 2'!$B$168="S",$B$5*(1+'Model 2'!$B$167*(U37-1)),$B$5))</f>
        <v>#N/A</v>
      </c>
      <c r="J37" s="33">
        <f t="shared" ref="J37:O37" si="39">J36</f>
        <v>0.6729383157</v>
      </c>
      <c r="K37" s="33">
        <f t="shared" si="39"/>
        <v>1.019852872</v>
      </c>
      <c r="L37" s="33">
        <f t="shared" si="39"/>
        <v>0.9584441392</v>
      </c>
      <c r="M37" s="33">
        <f t="shared" si="39"/>
        <v>0.9873117773</v>
      </c>
      <c r="N37" s="33">
        <f t="shared" si="39"/>
        <v>1.03427941</v>
      </c>
      <c r="O37" s="33">
        <f t="shared" si="39"/>
        <v>1</v>
      </c>
      <c r="P37" s="33">
        <f t="array" ref="P37">IFERROR(INDEX('Model 2'!EMBLEMFac26,MATCH(H37,'Model 2'!$S$8:$S$129,0)),P36)</f>
        <v>1.346462742</v>
      </c>
      <c r="Q37" s="33" t="str">
        <f t="array" ref="Q37">INDEX('Model 2'!EMBLEMFac9Fac18,MATCH(I37,'Model 2'!$A$133:$A$162,1),MATCH($D$4,'Model 2'!$C$132:$G$132,0))</f>
        <v>#N/A</v>
      </c>
      <c r="R37" s="33" t="str">
        <f t="shared" si="5"/>
        <v>#N/A</v>
      </c>
      <c r="S37" s="33" t="str">
        <f t="shared" si="2"/>
        <v>#N/A</v>
      </c>
      <c r="T37" s="5"/>
      <c r="U37" s="18">
        <f t="shared" si="19"/>
        <v>3</v>
      </c>
      <c r="V37" s="34"/>
      <c r="W37" s="34"/>
      <c r="X37" s="5"/>
      <c r="Y37" s="5"/>
      <c r="Z37" s="5"/>
    </row>
    <row r="38" ht="14.25" customHeight="1">
      <c r="A38" s="1"/>
      <c r="B38" s="5"/>
      <c r="C38" s="5"/>
      <c r="D38" s="5"/>
      <c r="E38" s="5"/>
      <c r="F38" s="5"/>
      <c r="G38" s="18">
        <f t="shared" si="17"/>
        <v>82</v>
      </c>
      <c r="H38" s="5" t="s">
        <v>158</v>
      </c>
      <c r="I38" s="32" t="str">
        <f>IF('Model 2'!$B$168="C",$B$5*(1+'Model 2'!$B$167)^(U38-1),IF('Model 2'!$B$168="S",$B$5*(1+'Model 2'!$B$167*(U38-1)),$B$5))</f>
        <v>#N/A</v>
      </c>
      <c r="J38" s="33">
        <f t="shared" ref="J38:O38" si="40">J37</f>
        <v>0.6729383157</v>
      </c>
      <c r="K38" s="33">
        <f t="shared" si="40"/>
        <v>1.019852872</v>
      </c>
      <c r="L38" s="33">
        <f t="shared" si="40"/>
        <v>0.9584441392</v>
      </c>
      <c r="M38" s="33">
        <f t="shared" si="40"/>
        <v>0.9873117773</v>
      </c>
      <c r="N38" s="33">
        <f t="shared" si="40"/>
        <v>1.03427941</v>
      </c>
      <c r="O38" s="33">
        <f t="shared" si="40"/>
        <v>1</v>
      </c>
      <c r="P38" s="33">
        <f t="array" ref="P38">IFERROR(INDEX('Model 2'!EMBLEMFac26,MATCH(H38,'Model 2'!$S$8:$S$129,0)),P37)</f>
        <v>1.348920578</v>
      </c>
      <c r="Q38" s="33" t="str">
        <f t="array" ref="Q38">INDEX('Model 2'!EMBLEMFac9Fac18,MATCH(I38,'Model 2'!$A$133:$A$162,1),MATCH($D$4,'Model 2'!$C$132:$G$132,0))</f>
        <v>#N/A</v>
      </c>
      <c r="R38" s="33" t="str">
        <f t="shared" si="5"/>
        <v>#N/A</v>
      </c>
      <c r="S38" s="33" t="str">
        <f t="shared" si="2"/>
        <v>#N/A</v>
      </c>
      <c r="T38" s="5"/>
      <c r="U38" s="18">
        <f t="shared" si="19"/>
        <v>3</v>
      </c>
      <c r="V38" s="34"/>
      <c r="W38" s="34"/>
      <c r="X38" s="5"/>
      <c r="Y38" s="5"/>
      <c r="Z38" s="5"/>
    </row>
    <row r="39" ht="14.25" customHeight="1">
      <c r="A39" s="1"/>
      <c r="B39" s="5"/>
      <c r="C39" s="5"/>
      <c r="D39" s="5"/>
      <c r="E39" s="5"/>
      <c r="F39" s="5"/>
      <c r="G39" s="18">
        <f t="shared" si="17"/>
        <v>82</v>
      </c>
      <c r="H39" s="5" t="s">
        <v>160</v>
      </c>
      <c r="I39" s="32" t="str">
        <f>IF('Model 2'!$B$168="C",$B$5*(1+'Model 2'!$B$167)^(U39-1),IF('Model 2'!$B$168="S",$B$5*(1+'Model 2'!$B$167*(U39-1)),$B$5))</f>
        <v>#N/A</v>
      </c>
      <c r="J39" s="33">
        <f t="shared" ref="J39:O39" si="41">J38</f>
        <v>0.6729383157</v>
      </c>
      <c r="K39" s="33">
        <f t="shared" si="41"/>
        <v>1.019852872</v>
      </c>
      <c r="L39" s="33">
        <f t="shared" si="41"/>
        <v>0.9584441392</v>
      </c>
      <c r="M39" s="33">
        <f t="shared" si="41"/>
        <v>0.9873117773</v>
      </c>
      <c r="N39" s="33">
        <f t="shared" si="41"/>
        <v>1.03427941</v>
      </c>
      <c r="O39" s="33">
        <f t="shared" si="41"/>
        <v>1</v>
      </c>
      <c r="P39" s="33">
        <f t="array" ref="P39">IFERROR(INDEX('Model 2'!EMBLEMFac26,MATCH(H39,'Model 2'!$S$8:$S$129,0)),P38)</f>
        <v>1.351154433</v>
      </c>
      <c r="Q39" s="33" t="str">
        <f t="array" ref="Q39">INDEX('Model 2'!EMBLEMFac9Fac18,MATCH(I39,'Model 2'!$A$133:$A$162,1),MATCH($D$4,'Model 2'!$C$132:$G$132,0))</f>
        <v>#N/A</v>
      </c>
      <c r="R39" s="33" t="str">
        <f t="shared" si="5"/>
        <v>#N/A</v>
      </c>
      <c r="S39" s="33" t="str">
        <f t="shared" si="2"/>
        <v>#N/A</v>
      </c>
      <c r="T39" s="5"/>
      <c r="U39" s="18">
        <f t="shared" si="19"/>
        <v>3</v>
      </c>
      <c r="V39" s="34"/>
      <c r="W39" s="34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18">
        <f t="shared" si="17"/>
        <v>83</v>
      </c>
      <c r="H40" s="5" t="s">
        <v>162</v>
      </c>
      <c r="I40" s="32" t="str">
        <f>IF('Model 2'!$B$168="C",$B$5*(1+'Model 2'!$B$167)^(U40-1),IF('Model 2'!$B$168="S",$B$5*(1+'Model 2'!$B$167*(U40-1)),$B$5))</f>
        <v>#N/A</v>
      </c>
      <c r="J40" s="33">
        <f t="shared" ref="J40:O40" si="42">J39</f>
        <v>0.6729383157</v>
      </c>
      <c r="K40" s="33">
        <f t="shared" si="42"/>
        <v>1.019852872</v>
      </c>
      <c r="L40" s="33">
        <f t="shared" si="42"/>
        <v>0.9584441392</v>
      </c>
      <c r="M40" s="33">
        <f t="shared" si="42"/>
        <v>0.9873117773</v>
      </c>
      <c r="N40" s="33">
        <f t="shared" si="42"/>
        <v>1.03427941</v>
      </c>
      <c r="O40" s="33">
        <f t="shared" si="42"/>
        <v>1</v>
      </c>
      <c r="P40" s="33">
        <f t="array" ref="P40">IFERROR(INDEX('Model 2'!EMBLEMFac26,MATCH(H40,'Model 2'!$S$8:$S$129,0)),P39)</f>
        <v>1.353183859</v>
      </c>
      <c r="Q40" s="33" t="str">
        <f t="array" ref="Q40">INDEX('Model 2'!EMBLEMFac9Fac18,MATCH(I40,'Model 2'!$A$133:$A$162,1),MATCH($D$4,'Model 2'!$C$132:$G$132,0))</f>
        <v>#N/A</v>
      </c>
      <c r="R40" s="33" t="str">
        <f t="shared" si="5"/>
        <v>#N/A</v>
      </c>
      <c r="S40" s="33" t="str">
        <f t="shared" si="2"/>
        <v>#N/A</v>
      </c>
      <c r="T40" s="5"/>
      <c r="U40" s="18">
        <f t="shared" si="19"/>
        <v>4</v>
      </c>
      <c r="V40" s="34"/>
      <c r="W40" s="34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18">
        <f t="shared" si="17"/>
        <v>83</v>
      </c>
      <c r="H41" s="5" t="s">
        <v>164</v>
      </c>
      <c r="I41" s="32" t="str">
        <f>IF('Model 2'!$B$168="C",$B$5*(1+'Model 2'!$B$167)^(U41-1),IF('Model 2'!$B$168="S",$B$5*(1+'Model 2'!$B$167*(U41-1)),$B$5))</f>
        <v>#N/A</v>
      </c>
      <c r="J41" s="33">
        <f t="shared" ref="J41:O41" si="43">J40</f>
        <v>0.6729383157</v>
      </c>
      <c r="K41" s="33">
        <f t="shared" si="43"/>
        <v>1.019852872</v>
      </c>
      <c r="L41" s="33">
        <f t="shared" si="43"/>
        <v>0.9584441392</v>
      </c>
      <c r="M41" s="33">
        <f t="shared" si="43"/>
        <v>0.9873117773</v>
      </c>
      <c r="N41" s="33">
        <f t="shared" si="43"/>
        <v>1.03427941</v>
      </c>
      <c r="O41" s="33">
        <f t="shared" si="43"/>
        <v>1</v>
      </c>
      <c r="P41" s="33">
        <f t="array" ref="P41">IFERROR(INDEX('Model 2'!EMBLEMFac26,MATCH(H41,'Model 2'!$S$8:$S$129,0)),P40)</f>
        <v>1.355027495</v>
      </c>
      <c r="Q41" s="33" t="str">
        <f t="array" ref="Q41">INDEX('Model 2'!EMBLEMFac9Fac18,MATCH(I41,'Model 2'!$A$133:$A$162,1),MATCH($D$4,'Model 2'!$C$132:$G$132,0))</f>
        <v>#N/A</v>
      </c>
      <c r="R41" s="33" t="str">
        <f t="shared" si="5"/>
        <v>#N/A</v>
      </c>
      <c r="S41" s="33" t="str">
        <f t="shared" si="2"/>
        <v>#N/A</v>
      </c>
      <c r="T41" s="5"/>
      <c r="U41" s="18">
        <f t="shared" si="19"/>
        <v>4</v>
      </c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18">
        <f t="shared" si="17"/>
        <v>83</v>
      </c>
      <c r="H42" s="5" t="s">
        <v>166</v>
      </c>
      <c r="I42" s="32" t="str">
        <f>IF('Model 2'!$B$168="C",$B$5*(1+'Model 2'!$B$167)^(U42-1),IF('Model 2'!$B$168="S",$B$5*(1+'Model 2'!$B$167*(U42-1)),$B$5))</f>
        <v>#N/A</v>
      </c>
      <c r="J42" s="33">
        <f t="shared" ref="J42:O42" si="44">J41</f>
        <v>0.6729383157</v>
      </c>
      <c r="K42" s="33">
        <f t="shared" si="44"/>
        <v>1.019852872</v>
      </c>
      <c r="L42" s="33">
        <f t="shared" si="44"/>
        <v>0.9584441392</v>
      </c>
      <c r="M42" s="33">
        <f t="shared" si="44"/>
        <v>0.9873117773</v>
      </c>
      <c r="N42" s="33">
        <f t="shared" si="44"/>
        <v>1.03427941</v>
      </c>
      <c r="O42" s="33">
        <f t="shared" si="44"/>
        <v>1</v>
      </c>
      <c r="P42" s="33">
        <f t="array" ref="P42">IFERROR(INDEX('Model 2'!EMBLEMFac26,MATCH(H42,'Model 2'!$S$8:$S$129,0)),P41)</f>
        <v>1.356703053</v>
      </c>
      <c r="Q42" s="33" t="str">
        <f t="array" ref="Q42">INDEX('Model 2'!EMBLEMFac9Fac18,MATCH(I42,'Model 2'!$A$133:$A$162,1),MATCH($D$4,'Model 2'!$C$132:$G$132,0))</f>
        <v>#N/A</v>
      </c>
      <c r="R42" s="33" t="str">
        <f t="shared" si="5"/>
        <v>#N/A</v>
      </c>
      <c r="S42" s="33" t="str">
        <f t="shared" si="2"/>
        <v>#N/A</v>
      </c>
      <c r="T42" s="5"/>
      <c r="U42" s="18">
        <f t="shared" si="19"/>
        <v>4</v>
      </c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18">
        <f t="shared" si="17"/>
        <v>83</v>
      </c>
      <c r="H43" s="5" t="s">
        <v>168</v>
      </c>
      <c r="I43" s="32" t="str">
        <f>IF('Model 2'!$B$168="C",$B$5*(1+'Model 2'!$B$167)^(U43-1),IF('Model 2'!$B$168="S",$B$5*(1+'Model 2'!$B$167*(U43-1)),$B$5))</f>
        <v>#N/A</v>
      </c>
      <c r="J43" s="33">
        <f t="shared" ref="J43:O43" si="45">J42</f>
        <v>0.6729383157</v>
      </c>
      <c r="K43" s="33">
        <f t="shared" si="45"/>
        <v>1.019852872</v>
      </c>
      <c r="L43" s="33">
        <f t="shared" si="45"/>
        <v>0.9584441392</v>
      </c>
      <c r="M43" s="33">
        <f t="shared" si="45"/>
        <v>0.9873117773</v>
      </c>
      <c r="N43" s="33">
        <f t="shared" si="45"/>
        <v>1.03427941</v>
      </c>
      <c r="O43" s="33">
        <f t="shared" si="45"/>
        <v>1</v>
      </c>
      <c r="P43" s="33">
        <f t="array" ref="P43">IFERROR(INDEX('Model 2'!EMBLEMFac26,MATCH(H43,'Model 2'!$S$8:$S$129,0)),P42)</f>
        <v>1.358227324</v>
      </c>
      <c r="Q43" s="33" t="str">
        <f t="array" ref="Q43">INDEX('Model 2'!EMBLEMFac9Fac18,MATCH(I43,'Model 2'!$A$133:$A$162,1),MATCH($D$4,'Model 2'!$C$132:$G$132,0))</f>
        <v>#N/A</v>
      </c>
      <c r="R43" s="33" t="str">
        <f t="shared" si="5"/>
        <v>#N/A</v>
      </c>
      <c r="S43" s="33" t="str">
        <f t="shared" si="2"/>
        <v>#N/A</v>
      </c>
      <c r="T43" s="5"/>
      <c r="U43" s="18">
        <f t="shared" si="19"/>
        <v>4</v>
      </c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18">
        <f t="shared" si="17"/>
        <v>83</v>
      </c>
      <c r="H44" s="5" t="s">
        <v>170</v>
      </c>
      <c r="I44" s="32" t="str">
        <f>IF('Model 2'!$B$168="C",$B$5*(1+'Model 2'!$B$167)^(U44-1),IF('Model 2'!$B$168="S",$B$5*(1+'Model 2'!$B$167*(U44-1)),$B$5))</f>
        <v>#N/A</v>
      </c>
      <c r="J44" s="33">
        <f t="shared" ref="J44:O44" si="46">J43</f>
        <v>0.6729383157</v>
      </c>
      <c r="K44" s="33">
        <f t="shared" si="46"/>
        <v>1.019852872</v>
      </c>
      <c r="L44" s="33">
        <f t="shared" si="46"/>
        <v>0.9584441392</v>
      </c>
      <c r="M44" s="33">
        <f t="shared" si="46"/>
        <v>0.9873117773</v>
      </c>
      <c r="N44" s="33">
        <f t="shared" si="46"/>
        <v>1.03427941</v>
      </c>
      <c r="O44" s="33">
        <f t="shared" si="46"/>
        <v>1</v>
      </c>
      <c r="P44" s="33">
        <f t="array" ref="P44">IFERROR(INDEX('Model 2'!EMBLEMFac26,MATCH(H44,'Model 2'!$S$8:$S$129,0)),P43)</f>
        <v>1.359616172</v>
      </c>
      <c r="Q44" s="33" t="str">
        <f t="array" ref="Q44">INDEX('Model 2'!EMBLEMFac9Fac18,MATCH(I44,'Model 2'!$A$133:$A$162,1),MATCH($D$4,'Model 2'!$C$132:$G$132,0))</f>
        <v>#N/A</v>
      </c>
      <c r="R44" s="33" t="str">
        <f t="shared" si="5"/>
        <v>#N/A</v>
      </c>
      <c r="S44" s="33" t="str">
        <f t="shared" si="2"/>
        <v>#N/A</v>
      </c>
      <c r="T44" s="5"/>
      <c r="U44" s="18">
        <f t="shared" si="19"/>
        <v>4</v>
      </c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18">
        <f t="shared" si="17"/>
        <v>83</v>
      </c>
      <c r="H45" s="5" t="s">
        <v>172</v>
      </c>
      <c r="I45" s="32" t="str">
        <f>IF('Model 2'!$B$168="C",$B$5*(1+'Model 2'!$B$167)^(U45-1),IF('Model 2'!$B$168="S",$B$5*(1+'Model 2'!$B$167*(U45-1)),$B$5))</f>
        <v>#N/A</v>
      </c>
      <c r="J45" s="33">
        <f t="shared" ref="J45:O45" si="47">J44</f>
        <v>0.6729383157</v>
      </c>
      <c r="K45" s="33">
        <f t="shared" si="47"/>
        <v>1.019852872</v>
      </c>
      <c r="L45" s="33">
        <f t="shared" si="47"/>
        <v>0.9584441392</v>
      </c>
      <c r="M45" s="33">
        <f t="shared" si="47"/>
        <v>0.9873117773</v>
      </c>
      <c r="N45" s="33">
        <f t="shared" si="47"/>
        <v>1.03427941</v>
      </c>
      <c r="O45" s="33">
        <f t="shared" si="47"/>
        <v>1</v>
      </c>
      <c r="P45" s="33">
        <f t="array" ref="P45">IFERROR(INDEX('Model 2'!EMBLEMFac26,MATCH(H45,'Model 2'!$S$8:$S$129,0)),P44)</f>
        <v>1.360884546</v>
      </c>
      <c r="Q45" s="33" t="str">
        <f t="array" ref="Q45">INDEX('Model 2'!EMBLEMFac9Fac18,MATCH(I45,'Model 2'!$A$133:$A$162,1),MATCH($D$4,'Model 2'!$C$132:$G$132,0))</f>
        <v>#N/A</v>
      </c>
      <c r="R45" s="33" t="str">
        <f t="shared" si="5"/>
        <v>#N/A</v>
      </c>
      <c r="S45" s="33" t="str">
        <f t="shared" si="2"/>
        <v>#N/A</v>
      </c>
      <c r="T45" s="5"/>
      <c r="U45" s="18">
        <f t="shared" si="19"/>
        <v>4</v>
      </c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18">
        <f t="shared" si="17"/>
        <v>83</v>
      </c>
      <c r="H46" s="5" t="s">
        <v>174</v>
      </c>
      <c r="I46" s="32" t="str">
        <f>IF('Model 2'!$B$168="C",$B$5*(1+'Model 2'!$B$167)^(U46-1),IF('Model 2'!$B$168="S",$B$5*(1+'Model 2'!$B$167*(U46-1)),$B$5))</f>
        <v>#N/A</v>
      </c>
      <c r="J46" s="33">
        <f t="shared" ref="J46:O46" si="48">J45</f>
        <v>0.6729383157</v>
      </c>
      <c r="K46" s="33">
        <f t="shared" si="48"/>
        <v>1.019852872</v>
      </c>
      <c r="L46" s="33">
        <f t="shared" si="48"/>
        <v>0.9584441392</v>
      </c>
      <c r="M46" s="33">
        <f t="shared" si="48"/>
        <v>0.9873117773</v>
      </c>
      <c r="N46" s="33">
        <f t="shared" si="48"/>
        <v>1.03427941</v>
      </c>
      <c r="O46" s="33">
        <f t="shared" si="48"/>
        <v>1</v>
      </c>
      <c r="P46" s="33">
        <f t="array" ref="P46">IFERROR(INDEX('Model 2'!EMBLEMFac26,MATCH(H46,'Model 2'!$S$8:$S$129,0)),P45)</f>
        <v>1.362046482</v>
      </c>
      <c r="Q46" s="33" t="str">
        <f t="array" ref="Q46">INDEX('Model 2'!EMBLEMFac9Fac18,MATCH(I46,'Model 2'!$A$133:$A$162,1),MATCH($D$4,'Model 2'!$C$132:$G$132,0))</f>
        <v>#N/A</v>
      </c>
      <c r="R46" s="33" t="str">
        <f t="shared" si="5"/>
        <v>#N/A</v>
      </c>
      <c r="S46" s="33" t="str">
        <f t="shared" si="2"/>
        <v>#N/A</v>
      </c>
      <c r="T46" s="5"/>
      <c r="U46" s="18">
        <f t="shared" si="19"/>
        <v>4</v>
      </c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18">
        <f t="shared" si="17"/>
        <v>83</v>
      </c>
      <c r="H47" s="5" t="s">
        <v>176</v>
      </c>
      <c r="I47" s="32" t="str">
        <f>IF('Model 2'!$B$168="C",$B$5*(1+'Model 2'!$B$167)^(U47-1),IF('Model 2'!$B$168="S",$B$5*(1+'Model 2'!$B$167*(U47-1)),$B$5))</f>
        <v>#N/A</v>
      </c>
      <c r="J47" s="33">
        <f t="shared" ref="J47:O47" si="49">J46</f>
        <v>0.6729383157</v>
      </c>
      <c r="K47" s="33">
        <f t="shared" si="49"/>
        <v>1.019852872</v>
      </c>
      <c r="L47" s="33">
        <f t="shared" si="49"/>
        <v>0.9584441392</v>
      </c>
      <c r="M47" s="33">
        <f t="shared" si="49"/>
        <v>0.9873117773</v>
      </c>
      <c r="N47" s="33">
        <f t="shared" si="49"/>
        <v>1.03427941</v>
      </c>
      <c r="O47" s="33">
        <f t="shared" si="49"/>
        <v>1</v>
      </c>
      <c r="P47" s="33">
        <f t="array" ref="P47">IFERROR(INDEX('Model 2'!EMBLEMFac26,MATCH(H47,'Model 2'!$S$8:$S$129,0)),P46)</f>
        <v>1.363115123</v>
      </c>
      <c r="Q47" s="33" t="str">
        <f t="array" ref="Q47">INDEX('Model 2'!EMBLEMFac9Fac18,MATCH(I47,'Model 2'!$A$133:$A$162,1),MATCH($D$4,'Model 2'!$C$132:$G$132,0))</f>
        <v>#N/A</v>
      </c>
      <c r="R47" s="33" t="str">
        <f t="shared" si="5"/>
        <v>#N/A</v>
      </c>
      <c r="S47" s="33" t="str">
        <f t="shared" si="2"/>
        <v>#N/A</v>
      </c>
      <c r="T47" s="5"/>
      <c r="U47" s="18">
        <f t="shared" si="19"/>
        <v>4</v>
      </c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18">
        <f t="shared" si="17"/>
        <v>83</v>
      </c>
      <c r="H48" s="5" t="s">
        <v>178</v>
      </c>
      <c r="I48" s="32" t="str">
        <f>IF('Model 2'!$B$168="C",$B$5*(1+'Model 2'!$B$167)^(U48-1),IF('Model 2'!$B$168="S",$B$5*(1+'Model 2'!$B$167*(U48-1)),$B$5))</f>
        <v>#N/A</v>
      </c>
      <c r="J48" s="33">
        <f t="shared" ref="J48:O48" si="50">J47</f>
        <v>0.6729383157</v>
      </c>
      <c r="K48" s="33">
        <f t="shared" si="50"/>
        <v>1.019852872</v>
      </c>
      <c r="L48" s="33">
        <f t="shared" si="50"/>
        <v>0.9584441392</v>
      </c>
      <c r="M48" s="33">
        <f t="shared" si="50"/>
        <v>0.9873117773</v>
      </c>
      <c r="N48" s="33">
        <f t="shared" si="50"/>
        <v>1.03427941</v>
      </c>
      <c r="O48" s="33">
        <f t="shared" si="50"/>
        <v>1</v>
      </c>
      <c r="P48" s="33">
        <f t="array" ref="P48">IFERROR(INDEX('Model 2'!EMBLEMFac26,MATCH(H48,'Model 2'!$S$8:$S$129,0)),P47)</f>
        <v>1.364102729</v>
      </c>
      <c r="Q48" s="33" t="str">
        <f t="array" ref="Q48">INDEX('Model 2'!EMBLEMFac9Fac18,MATCH(I48,'Model 2'!$A$133:$A$162,1),MATCH($D$4,'Model 2'!$C$132:$G$132,0))</f>
        <v>#N/A</v>
      </c>
      <c r="R48" s="33" t="str">
        <f t="shared" si="5"/>
        <v>#N/A</v>
      </c>
      <c r="S48" s="33" t="str">
        <f t="shared" si="2"/>
        <v>#N/A</v>
      </c>
      <c r="T48" s="5"/>
      <c r="U48" s="18">
        <f t="shared" si="19"/>
        <v>4</v>
      </c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18">
        <f t="shared" si="17"/>
        <v>83</v>
      </c>
      <c r="H49" s="5" t="s">
        <v>180</v>
      </c>
      <c r="I49" s="32" t="str">
        <f>IF('Model 2'!$B$168="C",$B$5*(1+'Model 2'!$B$167)^(U49-1),IF('Model 2'!$B$168="S",$B$5*(1+'Model 2'!$B$167*(U49-1)),$B$5))</f>
        <v>#N/A</v>
      </c>
      <c r="J49" s="33">
        <f t="shared" ref="J49:O49" si="51">J48</f>
        <v>0.6729383157</v>
      </c>
      <c r="K49" s="33">
        <f t="shared" si="51"/>
        <v>1.019852872</v>
      </c>
      <c r="L49" s="33">
        <f t="shared" si="51"/>
        <v>0.9584441392</v>
      </c>
      <c r="M49" s="33">
        <f t="shared" si="51"/>
        <v>0.9873117773</v>
      </c>
      <c r="N49" s="33">
        <f t="shared" si="51"/>
        <v>1.03427941</v>
      </c>
      <c r="O49" s="33">
        <f t="shared" si="51"/>
        <v>1</v>
      </c>
      <c r="P49" s="33">
        <f t="array" ref="P49">IFERROR(INDEX('Model 2'!EMBLEMFac26,MATCH(H49,'Model 2'!$S$8:$S$129,0)),P48)</f>
        <v>1.365020692</v>
      </c>
      <c r="Q49" s="33" t="str">
        <f t="array" ref="Q49">INDEX('Model 2'!EMBLEMFac9Fac18,MATCH(I49,'Model 2'!$A$133:$A$162,1),MATCH($D$4,'Model 2'!$C$132:$G$132,0))</f>
        <v>#N/A</v>
      </c>
      <c r="R49" s="33" t="str">
        <f t="shared" si="5"/>
        <v>#N/A</v>
      </c>
      <c r="S49" s="33" t="str">
        <f t="shared" si="2"/>
        <v>#N/A</v>
      </c>
      <c r="T49" s="5"/>
      <c r="U49" s="18">
        <f t="shared" si="19"/>
        <v>4</v>
      </c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18">
        <f t="shared" si="17"/>
        <v>83</v>
      </c>
      <c r="H50" s="5" t="s">
        <v>182</v>
      </c>
      <c r="I50" s="32" t="str">
        <f>IF('Model 2'!$B$168="C",$B$5*(1+'Model 2'!$B$167)^(U50-1),IF('Model 2'!$B$168="S",$B$5*(1+'Model 2'!$B$167*(U50-1)),$B$5))</f>
        <v>#N/A</v>
      </c>
      <c r="J50" s="33">
        <f t="shared" ref="J50:O50" si="52">J49</f>
        <v>0.6729383157</v>
      </c>
      <c r="K50" s="33">
        <f t="shared" si="52"/>
        <v>1.019852872</v>
      </c>
      <c r="L50" s="33">
        <f t="shared" si="52"/>
        <v>0.9584441392</v>
      </c>
      <c r="M50" s="33">
        <f t="shared" si="52"/>
        <v>0.9873117773</v>
      </c>
      <c r="N50" s="33">
        <f t="shared" si="52"/>
        <v>1.03427941</v>
      </c>
      <c r="O50" s="33">
        <f t="shared" si="52"/>
        <v>1</v>
      </c>
      <c r="P50" s="33">
        <f t="array" ref="P50">IFERROR(INDEX('Model 2'!EMBLEMFac26,MATCH(H50,'Model 2'!$S$8:$S$129,0)),P49)</f>
        <v>1.365879563</v>
      </c>
      <c r="Q50" s="33" t="str">
        <f t="array" ref="Q50">INDEX('Model 2'!EMBLEMFac9Fac18,MATCH(I50,'Model 2'!$A$133:$A$162,1),MATCH($D$4,'Model 2'!$C$132:$G$132,0))</f>
        <v>#N/A</v>
      </c>
      <c r="R50" s="33" t="str">
        <f t="shared" si="5"/>
        <v>#N/A</v>
      </c>
      <c r="S50" s="33" t="str">
        <f t="shared" si="2"/>
        <v>#N/A</v>
      </c>
      <c r="T50" s="5"/>
      <c r="U50" s="18">
        <f t="shared" si="19"/>
        <v>4</v>
      </c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18">
        <f t="shared" si="17"/>
        <v>83</v>
      </c>
      <c r="H51" s="5" t="s">
        <v>184</v>
      </c>
      <c r="I51" s="32" t="str">
        <f>IF('Model 2'!$B$168="C",$B$5*(1+'Model 2'!$B$167)^(U51-1),IF('Model 2'!$B$168="S",$B$5*(1+'Model 2'!$B$167*(U51-1)),$B$5))</f>
        <v>#N/A</v>
      </c>
      <c r="J51" s="33">
        <f t="shared" ref="J51:O51" si="53">J50</f>
        <v>0.6729383157</v>
      </c>
      <c r="K51" s="33">
        <f t="shared" si="53"/>
        <v>1.019852872</v>
      </c>
      <c r="L51" s="33">
        <f t="shared" si="53"/>
        <v>0.9584441392</v>
      </c>
      <c r="M51" s="33">
        <f t="shared" si="53"/>
        <v>0.9873117773</v>
      </c>
      <c r="N51" s="33">
        <f t="shared" si="53"/>
        <v>1.03427941</v>
      </c>
      <c r="O51" s="33">
        <f t="shared" si="53"/>
        <v>1</v>
      </c>
      <c r="P51" s="33">
        <f t="array" ref="P51">IFERROR(INDEX('Model 2'!EMBLEMFac26,MATCH(H51,'Model 2'!$S$8:$S$129,0)),P50)</f>
        <v>1.366689063</v>
      </c>
      <c r="Q51" s="33" t="str">
        <f t="array" ref="Q51">INDEX('Model 2'!EMBLEMFac9Fac18,MATCH(I51,'Model 2'!$A$133:$A$162,1),MATCH($D$4,'Model 2'!$C$132:$G$132,0))</f>
        <v>#N/A</v>
      </c>
      <c r="R51" s="33" t="str">
        <f t="shared" si="5"/>
        <v>#N/A</v>
      </c>
      <c r="S51" s="33" t="str">
        <f t="shared" si="2"/>
        <v>#N/A</v>
      </c>
      <c r="T51" s="5"/>
      <c r="U51" s="18">
        <f t="shared" si="19"/>
        <v>4</v>
      </c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18">
        <f t="shared" si="17"/>
        <v>84</v>
      </c>
      <c r="H52" s="5" t="s">
        <v>186</v>
      </c>
      <c r="I52" s="32" t="str">
        <f>IF('Model 2'!$B$168="C",$B$5*(1+'Model 2'!$B$167)^(U52-1),IF('Model 2'!$B$168="S",$B$5*(1+'Model 2'!$B$167*(U52-1)),$B$5))</f>
        <v>#N/A</v>
      </c>
      <c r="J52" s="33">
        <f t="shared" ref="J52:O52" si="54">J51</f>
        <v>0.6729383157</v>
      </c>
      <c r="K52" s="33">
        <f t="shared" si="54"/>
        <v>1.019852872</v>
      </c>
      <c r="L52" s="33">
        <f t="shared" si="54"/>
        <v>0.9584441392</v>
      </c>
      <c r="M52" s="33">
        <f t="shared" si="54"/>
        <v>0.9873117773</v>
      </c>
      <c r="N52" s="33">
        <f t="shared" si="54"/>
        <v>1.03427941</v>
      </c>
      <c r="O52" s="33">
        <f t="shared" si="54"/>
        <v>1</v>
      </c>
      <c r="P52" s="33">
        <f t="array" ref="P52">IFERROR(INDEX('Model 2'!EMBLEMFac26,MATCH(H52,'Model 2'!$S$8:$S$129,0)),P51)</f>
        <v>1.367458114</v>
      </c>
      <c r="Q52" s="33" t="str">
        <f t="array" ref="Q52">INDEX('Model 2'!EMBLEMFac9Fac18,MATCH(I52,'Model 2'!$A$133:$A$162,1),MATCH($D$4,'Model 2'!$C$132:$G$132,0))</f>
        <v>#N/A</v>
      </c>
      <c r="R52" s="33" t="str">
        <f t="shared" si="5"/>
        <v>#N/A</v>
      </c>
      <c r="S52" s="33" t="str">
        <f t="shared" si="2"/>
        <v>#N/A</v>
      </c>
      <c r="T52" s="5"/>
      <c r="U52" s="18">
        <f t="shared" si="19"/>
        <v>5</v>
      </c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18">
        <f t="shared" si="17"/>
        <v>84</v>
      </c>
      <c r="H53" s="5" t="s">
        <v>188</v>
      </c>
      <c r="I53" s="32" t="str">
        <f>IF('Model 2'!$B$168="C",$B$5*(1+'Model 2'!$B$167)^(U53-1),IF('Model 2'!$B$168="S",$B$5*(1+'Model 2'!$B$167*(U53-1)),$B$5))</f>
        <v>#N/A</v>
      </c>
      <c r="J53" s="33">
        <f t="shared" ref="J53:O53" si="55">J52</f>
        <v>0.6729383157</v>
      </c>
      <c r="K53" s="33">
        <f t="shared" si="55"/>
        <v>1.019852872</v>
      </c>
      <c r="L53" s="33">
        <f t="shared" si="55"/>
        <v>0.9584441392</v>
      </c>
      <c r="M53" s="33">
        <f t="shared" si="55"/>
        <v>0.9873117773</v>
      </c>
      <c r="N53" s="33">
        <f t="shared" si="55"/>
        <v>1.03427941</v>
      </c>
      <c r="O53" s="33">
        <f t="shared" si="55"/>
        <v>1</v>
      </c>
      <c r="P53" s="33">
        <f t="array" ref="P53">IFERROR(INDEX('Model 2'!EMBLEMFac26,MATCH(H53,'Model 2'!$S$8:$S$129,0)),P52)</f>
        <v>1.368194854</v>
      </c>
      <c r="Q53" s="33" t="str">
        <f t="array" ref="Q53">INDEX('Model 2'!EMBLEMFac9Fac18,MATCH(I53,'Model 2'!$A$133:$A$162,1),MATCH($D$4,'Model 2'!$C$132:$G$132,0))</f>
        <v>#N/A</v>
      </c>
      <c r="R53" s="33" t="str">
        <f t="shared" si="5"/>
        <v>#N/A</v>
      </c>
      <c r="S53" s="33" t="str">
        <f t="shared" si="2"/>
        <v>#N/A</v>
      </c>
      <c r="T53" s="5"/>
      <c r="U53" s="18">
        <f t="shared" si="19"/>
        <v>5</v>
      </c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18">
        <f t="shared" si="17"/>
        <v>84</v>
      </c>
      <c r="H54" s="5" t="s">
        <v>190</v>
      </c>
      <c r="I54" s="32" t="str">
        <f>IF('Model 2'!$B$168="C",$B$5*(1+'Model 2'!$B$167)^(U54-1),IF('Model 2'!$B$168="S",$B$5*(1+'Model 2'!$B$167*(U54-1)),$B$5))</f>
        <v>#N/A</v>
      </c>
      <c r="J54" s="33">
        <f t="shared" ref="J54:O54" si="56">J53</f>
        <v>0.6729383157</v>
      </c>
      <c r="K54" s="33">
        <f t="shared" si="56"/>
        <v>1.019852872</v>
      </c>
      <c r="L54" s="33">
        <f t="shared" si="56"/>
        <v>0.9584441392</v>
      </c>
      <c r="M54" s="33">
        <f t="shared" si="56"/>
        <v>0.9873117773</v>
      </c>
      <c r="N54" s="33">
        <f t="shared" si="56"/>
        <v>1.03427941</v>
      </c>
      <c r="O54" s="33">
        <f t="shared" si="56"/>
        <v>1</v>
      </c>
      <c r="P54" s="33">
        <f t="array" ref="P54">IFERROR(INDEX('Model 2'!EMBLEMFac26,MATCH(H54,'Model 2'!$S$8:$S$129,0)),P53)</f>
        <v>1.36890667</v>
      </c>
      <c r="Q54" s="33" t="str">
        <f t="array" ref="Q54">INDEX('Model 2'!EMBLEMFac9Fac18,MATCH(I54,'Model 2'!$A$133:$A$162,1),MATCH($D$4,'Model 2'!$C$132:$G$132,0))</f>
        <v>#N/A</v>
      </c>
      <c r="R54" s="33" t="str">
        <f t="shared" si="5"/>
        <v>#N/A</v>
      </c>
      <c r="S54" s="33" t="str">
        <f t="shared" si="2"/>
        <v>#N/A</v>
      </c>
      <c r="T54" s="5"/>
      <c r="U54" s="18">
        <f t="shared" si="19"/>
        <v>5</v>
      </c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18">
        <f t="shared" si="17"/>
        <v>84</v>
      </c>
      <c r="H55" s="5" t="s">
        <v>192</v>
      </c>
      <c r="I55" s="32" t="str">
        <f>IF('Model 2'!$B$168="C",$B$5*(1+'Model 2'!$B$167)^(U55-1),IF('Model 2'!$B$168="S",$B$5*(1+'Model 2'!$B$167*(U55-1)),$B$5))</f>
        <v>#N/A</v>
      </c>
      <c r="J55" s="33">
        <f t="shared" ref="J55:O55" si="57">J54</f>
        <v>0.6729383157</v>
      </c>
      <c r="K55" s="33">
        <f t="shared" si="57"/>
        <v>1.019852872</v>
      </c>
      <c r="L55" s="33">
        <f t="shared" si="57"/>
        <v>0.9584441392</v>
      </c>
      <c r="M55" s="33">
        <f t="shared" si="57"/>
        <v>0.9873117773</v>
      </c>
      <c r="N55" s="33">
        <f t="shared" si="57"/>
        <v>1.03427941</v>
      </c>
      <c r="O55" s="33">
        <f t="shared" si="57"/>
        <v>1</v>
      </c>
      <c r="P55" s="33">
        <f t="array" ref="P55">IFERROR(INDEX('Model 2'!EMBLEMFac26,MATCH(H55,'Model 2'!$S$8:$S$129,0)),P54)</f>
        <v>1.369600214</v>
      </c>
      <c r="Q55" s="33" t="str">
        <f t="array" ref="Q55">INDEX('Model 2'!EMBLEMFac9Fac18,MATCH(I55,'Model 2'!$A$133:$A$162,1),MATCH($D$4,'Model 2'!$C$132:$G$132,0))</f>
        <v>#N/A</v>
      </c>
      <c r="R55" s="33" t="str">
        <f t="shared" si="5"/>
        <v>#N/A</v>
      </c>
      <c r="S55" s="33" t="str">
        <f t="shared" si="2"/>
        <v>#N/A</v>
      </c>
      <c r="T55" s="5"/>
      <c r="U55" s="18">
        <f t="shared" si="19"/>
        <v>5</v>
      </c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18">
        <f t="shared" si="17"/>
        <v>84</v>
      </c>
      <c r="H56" s="5" t="s">
        <v>194</v>
      </c>
      <c r="I56" s="32" t="str">
        <f>IF('Model 2'!$B$168="C",$B$5*(1+'Model 2'!$B$167)^(U56-1),IF('Model 2'!$B$168="S",$B$5*(1+'Model 2'!$B$167*(U56-1)),$B$5))</f>
        <v>#N/A</v>
      </c>
      <c r="J56" s="33">
        <f t="shared" ref="J56:O56" si="58">J55</f>
        <v>0.6729383157</v>
      </c>
      <c r="K56" s="33">
        <f t="shared" si="58"/>
        <v>1.019852872</v>
      </c>
      <c r="L56" s="33">
        <f t="shared" si="58"/>
        <v>0.9584441392</v>
      </c>
      <c r="M56" s="33">
        <f t="shared" si="58"/>
        <v>0.9873117773</v>
      </c>
      <c r="N56" s="33">
        <f t="shared" si="58"/>
        <v>1.03427941</v>
      </c>
      <c r="O56" s="33">
        <f t="shared" si="58"/>
        <v>1</v>
      </c>
      <c r="P56" s="33">
        <f t="array" ref="P56">IFERROR(INDEX('Model 2'!EMBLEMFac26,MATCH(H56,'Model 2'!$S$8:$S$129,0)),P55)</f>
        <v>1.370281439</v>
      </c>
      <c r="Q56" s="33" t="str">
        <f t="array" ref="Q56">INDEX('Model 2'!EMBLEMFac9Fac18,MATCH(I56,'Model 2'!$A$133:$A$162,1),MATCH($D$4,'Model 2'!$C$132:$G$132,0))</f>
        <v>#N/A</v>
      </c>
      <c r="R56" s="33" t="str">
        <f t="shared" si="5"/>
        <v>#N/A</v>
      </c>
      <c r="S56" s="33" t="str">
        <f t="shared" si="2"/>
        <v>#N/A</v>
      </c>
      <c r="T56" s="5"/>
      <c r="U56" s="18">
        <f t="shared" si="19"/>
        <v>5</v>
      </c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18">
        <f t="shared" si="17"/>
        <v>84</v>
      </c>
      <c r="H57" s="5" t="s">
        <v>196</v>
      </c>
      <c r="I57" s="32" t="str">
        <f>IF('Model 2'!$B$168="C",$B$5*(1+'Model 2'!$B$167)^(U57-1),IF('Model 2'!$B$168="S",$B$5*(1+'Model 2'!$B$167*(U57-1)),$B$5))</f>
        <v>#N/A</v>
      </c>
      <c r="J57" s="33">
        <f t="shared" ref="J57:O57" si="59">J56</f>
        <v>0.6729383157</v>
      </c>
      <c r="K57" s="33">
        <f t="shared" si="59"/>
        <v>1.019852872</v>
      </c>
      <c r="L57" s="33">
        <f t="shared" si="59"/>
        <v>0.9584441392</v>
      </c>
      <c r="M57" s="33">
        <f t="shared" si="59"/>
        <v>0.9873117773</v>
      </c>
      <c r="N57" s="33">
        <f t="shared" si="59"/>
        <v>1.03427941</v>
      </c>
      <c r="O57" s="33">
        <f t="shared" si="59"/>
        <v>1</v>
      </c>
      <c r="P57" s="33">
        <f t="array" ref="P57">IFERROR(INDEX('Model 2'!EMBLEMFac26,MATCH(H57,'Model 2'!$S$8:$S$129,0)),P56)</f>
        <v>1.370955614</v>
      </c>
      <c r="Q57" s="33" t="str">
        <f t="array" ref="Q57">INDEX('Model 2'!EMBLEMFac9Fac18,MATCH(I57,'Model 2'!$A$133:$A$162,1),MATCH($D$4,'Model 2'!$C$132:$G$132,0))</f>
        <v>#N/A</v>
      </c>
      <c r="R57" s="33" t="str">
        <f t="shared" si="5"/>
        <v>#N/A</v>
      </c>
      <c r="S57" s="33" t="str">
        <f t="shared" si="2"/>
        <v>#N/A</v>
      </c>
      <c r="T57" s="5"/>
      <c r="U57" s="18">
        <f t="shared" si="19"/>
        <v>5</v>
      </c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18">
        <f t="shared" si="17"/>
        <v>84</v>
      </c>
      <c r="H58" s="5" t="s">
        <v>198</v>
      </c>
      <c r="I58" s="32" t="str">
        <f>IF('Model 2'!$B$168="C",$B$5*(1+'Model 2'!$B$167)^(U58-1),IF('Model 2'!$B$168="S",$B$5*(1+'Model 2'!$B$167*(U58-1)),$B$5))</f>
        <v>#N/A</v>
      </c>
      <c r="J58" s="33">
        <f t="shared" ref="J58:O58" si="60">J57</f>
        <v>0.6729383157</v>
      </c>
      <c r="K58" s="33">
        <f t="shared" si="60"/>
        <v>1.019852872</v>
      </c>
      <c r="L58" s="33">
        <f t="shared" si="60"/>
        <v>0.9584441392</v>
      </c>
      <c r="M58" s="33">
        <f t="shared" si="60"/>
        <v>0.9873117773</v>
      </c>
      <c r="N58" s="33">
        <f t="shared" si="60"/>
        <v>1.03427941</v>
      </c>
      <c r="O58" s="33">
        <f t="shared" si="60"/>
        <v>1</v>
      </c>
      <c r="P58" s="33">
        <f t="array" ref="P58">IFERROR(INDEX('Model 2'!EMBLEMFac26,MATCH(H58,'Model 2'!$S$8:$S$129,0)),P57)</f>
        <v>1.371627361</v>
      </c>
      <c r="Q58" s="33" t="str">
        <f t="array" ref="Q58">INDEX('Model 2'!EMBLEMFac9Fac18,MATCH(I58,'Model 2'!$A$133:$A$162,1),MATCH($D$4,'Model 2'!$C$132:$G$132,0))</f>
        <v>#N/A</v>
      </c>
      <c r="R58" s="33" t="str">
        <f t="shared" si="5"/>
        <v>#N/A</v>
      </c>
      <c r="S58" s="33" t="str">
        <f t="shared" si="2"/>
        <v>#N/A</v>
      </c>
      <c r="T58" s="5"/>
      <c r="U58" s="18">
        <f t="shared" si="19"/>
        <v>5</v>
      </c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18">
        <f t="shared" si="17"/>
        <v>84</v>
      </c>
      <c r="H59" s="5" t="s">
        <v>200</v>
      </c>
      <c r="I59" s="32" t="str">
        <f>IF('Model 2'!$B$168="C",$B$5*(1+'Model 2'!$B$167)^(U59-1),IF('Model 2'!$B$168="S",$B$5*(1+'Model 2'!$B$167*(U59-1)),$B$5))</f>
        <v>#N/A</v>
      </c>
      <c r="J59" s="33">
        <f t="shared" ref="J59:O59" si="61">J58</f>
        <v>0.6729383157</v>
      </c>
      <c r="K59" s="33">
        <f t="shared" si="61"/>
        <v>1.019852872</v>
      </c>
      <c r="L59" s="33">
        <f t="shared" si="61"/>
        <v>0.9584441392</v>
      </c>
      <c r="M59" s="33">
        <f t="shared" si="61"/>
        <v>0.9873117773</v>
      </c>
      <c r="N59" s="33">
        <f t="shared" si="61"/>
        <v>1.03427941</v>
      </c>
      <c r="O59" s="33">
        <f t="shared" si="61"/>
        <v>1</v>
      </c>
      <c r="P59" s="33">
        <f t="array" ref="P59">IFERROR(INDEX('Model 2'!EMBLEMFac26,MATCH(H59,'Model 2'!$S$8:$S$129,0)),P58)</f>
        <v>1.372300675</v>
      </c>
      <c r="Q59" s="33" t="str">
        <f t="array" ref="Q59">INDEX('Model 2'!EMBLEMFac9Fac18,MATCH(I59,'Model 2'!$A$133:$A$162,1),MATCH($D$4,'Model 2'!$C$132:$G$132,0))</f>
        <v>#N/A</v>
      </c>
      <c r="R59" s="33" t="str">
        <f t="shared" si="5"/>
        <v>#N/A</v>
      </c>
      <c r="S59" s="33" t="str">
        <f t="shared" si="2"/>
        <v>#N/A</v>
      </c>
      <c r="T59" s="5"/>
      <c r="U59" s="18">
        <f t="shared" si="19"/>
        <v>5</v>
      </c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18">
        <f t="shared" si="17"/>
        <v>84</v>
      </c>
      <c r="H60" s="5" t="s">
        <v>202</v>
      </c>
      <c r="I60" s="32" t="str">
        <f>IF('Model 2'!$B$168="C",$B$5*(1+'Model 2'!$B$167)^(U60-1),IF('Model 2'!$B$168="S",$B$5*(1+'Model 2'!$B$167*(U60-1)),$B$5))</f>
        <v>#N/A</v>
      </c>
      <c r="J60" s="33">
        <f t="shared" ref="J60:O60" si="62">J59</f>
        <v>0.6729383157</v>
      </c>
      <c r="K60" s="33">
        <f t="shared" si="62"/>
        <v>1.019852872</v>
      </c>
      <c r="L60" s="33">
        <f t="shared" si="62"/>
        <v>0.9584441392</v>
      </c>
      <c r="M60" s="33">
        <f t="shared" si="62"/>
        <v>0.9873117773</v>
      </c>
      <c r="N60" s="33">
        <f t="shared" si="62"/>
        <v>1.03427941</v>
      </c>
      <c r="O60" s="33">
        <f t="shared" si="62"/>
        <v>1</v>
      </c>
      <c r="P60" s="33">
        <f t="array" ref="P60">IFERROR(INDEX('Model 2'!EMBLEMFac26,MATCH(H60,'Model 2'!$S$8:$S$129,0)),P59)</f>
        <v>1.372978957</v>
      </c>
      <c r="Q60" s="33" t="str">
        <f t="array" ref="Q60">INDEX('Model 2'!EMBLEMFac9Fac18,MATCH(I60,'Model 2'!$A$133:$A$162,1),MATCH($D$4,'Model 2'!$C$132:$G$132,0))</f>
        <v>#N/A</v>
      </c>
      <c r="R60" s="33" t="str">
        <f t="shared" si="5"/>
        <v>#N/A</v>
      </c>
      <c r="S60" s="33" t="str">
        <f t="shared" si="2"/>
        <v>#N/A</v>
      </c>
      <c r="T60" s="5"/>
      <c r="U60" s="18">
        <f t="shared" si="19"/>
        <v>5</v>
      </c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18">
        <f t="shared" si="17"/>
        <v>84</v>
      </c>
      <c r="H61" s="5" t="s">
        <v>204</v>
      </c>
      <c r="I61" s="32" t="str">
        <f>IF('Model 2'!$B$168="C",$B$5*(1+'Model 2'!$B$167)^(U61-1),IF('Model 2'!$B$168="S",$B$5*(1+'Model 2'!$B$167*(U61-1)),$B$5))</f>
        <v>#N/A</v>
      </c>
      <c r="J61" s="33">
        <f t="shared" ref="J61:O61" si="63">J60</f>
        <v>0.6729383157</v>
      </c>
      <c r="K61" s="33">
        <f t="shared" si="63"/>
        <v>1.019852872</v>
      </c>
      <c r="L61" s="33">
        <f t="shared" si="63"/>
        <v>0.9584441392</v>
      </c>
      <c r="M61" s="33">
        <f t="shared" si="63"/>
        <v>0.9873117773</v>
      </c>
      <c r="N61" s="33">
        <f t="shared" si="63"/>
        <v>1.03427941</v>
      </c>
      <c r="O61" s="33">
        <f t="shared" si="63"/>
        <v>1</v>
      </c>
      <c r="P61" s="33">
        <f t="array" ref="P61">IFERROR(INDEX('Model 2'!EMBLEMFac26,MATCH(H61,'Model 2'!$S$8:$S$129,0)),P60)</f>
        <v>1.373665035</v>
      </c>
      <c r="Q61" s="33" t="str">
        <f t="array" ref="Q61">INDEX('Model 2'!EMBLEMFac9Fac18,MATCH(I61,'Model 2'!$A$133:$A$162,1),MATCH($D$4,'Model 2'!$C$132:$G$132,0))</f>
        <v>#N/A</v>
      </c>
      <c r="R61" s="33" t="str">
        <f t="shared" si="5"/>
        <v>#N/A</v>
      </c>
      <c r="S61" s="33" t="str">
        <f t="shared" si="2"/>
        <v>#N/A</v>
      </c>
      <c r="T61" s="5"/>
      <c r="U61" s="18">
        <f t="shared" si="19"/>
        <v>5</v>
      </c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18">
        <f t="shared" si="17"/>
        <v>84</v>
      </c>
      <c r="H62" s="5" t="s">
        <v>206</v>
      </c>
      <c r="I62" s="32" t="str">
        <f>IF('Model 2'!$B$168="C",$B$5*(1+'Model 2'!$B$167)^(U62-1),IF('Model 2'!$B$168="S",$B$5*(1+'Model 2'!$B$167*(U62-1)),$B$5))</f>
        <v>#N/A</v>
      </c>
      <c r="J62" s="33">
        <f t="shared" ref="J62:O62" si="64">J61</f>
        <v>0.6729383157</v>
      </c>
      <c r="K62" s="33">
        <f t="shared" si="64"/>
        <v>1.019852872</v>
      </c>
      <c r="L62" s="33">
        <f t="shared" si="64"/>
        <v>0.9584441392</v>
      </c>
      <c r="M62" s="33">
        <f t="shared" si="64"/>
        <v>0.9873117773</v>
      </c>
      <c r="N62" s="33">
        <f t="shared" si="64"/>
        <v>1.03427941</v>
      </c>
      <c r="O62" s="33">
        <f t="shared" si="64"/>
        <v>1</v>
      </c>
      <c r="P62" s="33">
        <f t="array" ref="P62">IFERROR(INDEX('Model 2'!EMBLEMFac26,MATCH(H62,'Model 2'!$S$8:$S$129,0)),P61)</f>
        <v>1.374361196</v>
      </c>
      <c r="Q62" s="33" t="str">
        <f t="array" ref="Q62">INDEX('Model 2'!EMBLEMFac9Fac18,MATCH(I62,'Model 2'!$A$133:$A$162,1),MATCH($D$4,'Model 2'!$C$132:$G$132,0))</f>
        <v>#N/A</v>
      </c>
      <c r="R62" s="33" t="str">
        <f t="shared" si="5"/>
        <v>#N/A</v>
      </c>
      <c r="S62" s="33" t="str">
        <f t="shared" si="2"/>
        <v>#N/A</v>
      </c>
      <c r="T62" s="5"/>
      <c r="U62" s="18">
        <f t="shared" si="19"/>
        <v>5</v>
      </c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18">
        <f t="shared" si="17"/>
        <v>84</v>
      </c>
      <c r="H63" s="5" t="s">
        <v>208</v>
      </c>
      <c r="I63" s="32" t="str">
        <f>IF('Model 2'!$B$168="C",$B$5*(1+'Model 2'!$B$167)^(U63-1),IF('Model 2'!$B$168="S",$B$5*(1+'Model 2'!$B$167*(U63-1)),$B$5))</f>
        <v>#N/A</v>
      </c>
      <c r="J63" s="33">
        <f t="shared" ref="J63:O63" si="65">J62</f>
        <v>0.6729383157</v>
      </c>
      <c r="K63" s="33">
        <f t="shared" si="65"/>
        <v>1.019852872</v>
      </c>
      <c r="L63" s="33">
        <f t="shared" si="65"/>
        <v>0.9584441392</v>
      </c>
      <c r="M63" s="33">
        <f t="shared" si="65"/>
        <v>0.9873117773</v>
      </c>
      <c r="N63" s="33">
        <f t="shared" si="65"/>
        <v>1.03427941</v>
      </c>
      <c r="O63" s="33">
        <f t="shared" si="65"/>
        <v>1</v>
      </c>
      <c r="P63" s="33">
        <f t="array" ref="P63">IFERROR(INDEX('Model 2'!EMBLEMFac26,MATCH(H63,'Model 2'!$S$8:$S$129,0)),P62)</f>
        <v>1.375069216</v>
      </c>
      <c r="Q63" s="33" t="str">
        <f t="array" ref="Q63">INDEX('Model 2'!EMBLEMFac9Fac18,MATCH(I63,'Model 2'!$A$133:$A$162,1),MATCH($D$4,'Model 2'!$C$132:$G$132,0))</f>
        <v>#N/A</v>
      </c>
      <c r="R63" s="33" t="str">
        <f t="shared" si="5"/>
        <v>#N/A</v>
      </c>
      <c r="S63" s="33" t="str">
        <f t="shared" si="2"/>
        <v>#N/A</v>
      </c>
      <c r="T63" s="5"/>
      <c r="U63" s="18">
        <f t="shared" si="19"/>
        <v>5</v>
      </c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18">
        <f t="shared" si="17"/>
        <v>85</v>
      </c>
      <c r="H64" s="5" t="s">
        <v>210</v>
      </c>
      <c r="I64" s="32" t="str">
        <f>IF('Model 2'!$B$168="C",$B$5*(1+'Model 2'!$B$167)^(U64-1),IF('Model 2'!$B$168="S",$B$5*(1+'Model 2'!$B$167*(U64-1)),$B$5))</f>
        <v>#N/A</v>
      </c>
      <c r="J64" s="33">
        <f t="shared" ref="J64:O64" si="66">J63</f>
        <v>0.6729383157</v>
      </c>
      <c r="K64" s="33">
        <f t="shared" si="66"/>
        <v>1.019852872</v>
      </c>
      <c r="L64" s="33">
        <f t="shared" si="66"/>
        <v>0.9584441392</v>
      </c>
      <c r="M64" s="33">
        <f t="shared" si="66"/>
        <v>0.9873117773</v>
      </c>
      <c r="N64" s="33">
        <f t="shared" si="66"/>
        <v>1.03427941</v>
      </c>
      <c r="O64" s="33">
        <f t="shared" si="66"/>
        <v>1</v>
      </c>
      <c r="P64" s="33">
        <f t="array" ref="P64">IFERROR(INDEX('Model 2'!EMBLEMFac26,MATCH(H64,'Model 2'!$S$8:$S$129,0)),P63)</f>
        <v>1.375790379</v>
      </c>
      <c r="Q64" s="33" t="str">
        <f t="array" ref="Q64">INDEX('Model 2'!EMBLEMFac9Fac18,MATCH(I64,'Model 2'!$A$133:$A$162,1),MATCH($D$4,'Model 2'!$C$132:$G$132,0))</f>
        <v>#N/A</v>
      </c>
      <c r="R64" s="33" t="str">
        <f t="shared" si="5"/>
        <v>#N/A</v>
      </c>
      <c r="S64" s="33" t="str">
        <f t="shared" si="2"/>
        <v>#N/A</v>
      </c>
      <c r="T64" s="5"/>
      <c r="U64" s="18">
        <f t="shared" si="19"/>
        <v>6</v>
      </c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18">
        <f t="shared" si="17"/>
        <v>85</v>
      </c>
      <c r="H65" s="5" t="s">
        <v>212</v>
      </c>
      <c r="I65" s="32" t="str">
        <f>IF('Model 2'!$B$168="C",$B$5*(1+'Model 2'!$B$167)^(U65-1),IF('Model 2'!$B$168="S",$B$5*(1+'Model 2'!$B$167*(U65-1)),$B$5))</f>
        <v>#N/A</v>
      </c>
      <c r="J65" s="33">
        <f t="shared" ref="J65:O65" si="67">J64</f>
        <v>0.6729383157</v>
      </c>
      <c r="K65" s="33">
        <f t="shared" si="67"/>
        <v>1.019852872</v>
      </c>
      <c r="L65" s="33">
        <f t="shared" si="67"/>
        <v>0.9584441392</v>
      </c>
      <c r="M65" s="33">
        <f t="shared" si="67"/>
        <v>0.9873117773</v>
      </c>
      <c r="N65" s="33">
        <f t="shared" si="67"/>
        <v>1.03427941</v>
      </c>
      <c r="O65" s="33">
        <f t="shared" si="67"/>
        <v>1</v>
      </c>
      <c r="P65" s="33">
        <f t="array" ref="P65">IFERROR(INDEX('Model 2'!EMBLEMFac26,MATCH(H65,'Model 2'!$S$8:$S$129,0)),P64)</f>
        <v>1.376525515</v>
      </c>
      <c r="Q65" s="33" t="str">
        <f t="array" ref="Q65">INDEX('Model 2'!EMBLEMFac9Fac18,MATCH(I65,'Model 2'!$A$133:$A$162,1),MATCH($D$4,'Model 2'!$C$132:$G$132,0))</f>
        <v>#N/A</v>
      </c>
      <c r="R65" s="33" t="str">
        <f t="shared" si="5"/>
        <v>#N/A</v>
      </c>
      <c r="S65" s="33" t="str">
        <f t="shared" si="2"/>
        <v>#N/A</v>
      </c>
      <c r="T65" s="5"/>
      <c r="U65" s="18">
        <f t="shared" si="19"/>
        <v>6</v>
      </c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18">
        <f t="shared" si="17"/>
        <v>85</v>
      </c>
      <c r="H66" s="5" t="s">
        <v>214</v>
      </c>
      <c r="I66" s="32" t="str">
        <f>IF('Model 2'!$B$168="C",$B$5*(1+'Model 2'!$B$167)^(U66-1),IF('Model 2'!$B$168="S",$B$5*(1+'Model 2'!$B$167*(U66-1)),$B$5))</f>
        <v>#N/A</v>
      </c>
      <c r="J66" s="33">
        <f t="shared" ref="J66:O66" si="68">J65</f>
        <v>0.6729383157</v>
      </c>
      <c r="K66" s="33">
        <f t="shared" si="68"/>
        <v>1.019852872</v>
      </c>
      <c r="L66" s="33">
        <f t="shared" si="68"/>
        <v>0.9584441392</v>
      </c>
      <c r="M66" s="33">
        <f t="shared" si="68"/>
        <v>0.9873117773</v>
      </c>
      <c r="N66" s="33">
        <f t="shared" si="68"/>
        <v>1.03427941</v>
      </c>
      <c r="O66" s="33">
        <f t="shared" si="68"/>
        <v>1</v>
      </c>
      <c r="P66" s="33">
        <f t="array" ref="P66">IFERROR(INDEX('Model 2'!EMBLEMFac26,MATCH(H66,'Model 2'!$S$8:$S$129,0)),P65)</f>
        <v>1.377275021</v>
      </c>
      <c r="Q66" s="33" t="str">
        <f t="array" ref="Q66">INDEX('Model 2'!EMBLEMFac9Fac18,MATCH(I66,'Model 2'!$A$133:$A$162,1),MATCH($D$4,'Model 2'!$C$132:$G$132,0))</f>
        <v>#N/A</v>
      </c>
      <c r="R66" s="33" t="str">
        <f t="shared" si="5"/>
        <v>#N/A</v>
      </c>
      <c r="S66" s="33" t="str">
        <f t="shared" si="2"/>
        <v>#N/A</v>
      </c>
      <c r="T66" s="5"/>
      <c r="U66" s="18">
        <f t="shared" si="19"/>
        <v>6</v>
      </c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18">
        <f t="shared" si="17"/>
        <v>85</v>
      </c>
      <c r="H67" s="5" t="s">
        <v>216</v>
      </c>
      <c r="I67" s="32" t="str">
        <f>IF('Model 2'!$B$168="C",$B$5*(1+'Model 2'!$B$167)^(U67-1),IF('Model 2'!$B$168="S",$B$5*(1+'Model 2'!$B$167*(U67-1)),$B$5))</f>
        <v>#N/A</v>
      </c>
      <c r="J67" s="33">
        <f t="shared" ref="J67:O67" si="69">J66</f>
        <v>0.6729383157</v>
      </c>
      <c r="K67" s="33">
        <f t="shared" si="69"/>
        <v>1.019852872</v>
      </c>
      <c r="L67" s="33">
        <f t="shared" si="69"/>
        <v>0.9584441392</v>
      </c>
      <c r="M67" s="33">
        <f t="shared" si="69"/>
        <v>0.9873117773</v>
      </c>
      <c r="N67" s="33">
        <f t="shared" si="69"/>
        <v>1.03427941</v>
      </c>
      <c r="O67" s="33">
        <f t="shared" si="69"/>
        <v>1</v>
      </c>
      <c r="P67" s="33">
        <f t="array" ref="P67">IFERROR(INDEX('Model 2'!EMBLEMFac26,MATCH(H67,'Model 2'!$S$8:$S$129,0)),P66)</f>
        <v>1.378038892</v>
      </c>
      <c r="Q67" s="33" t="str">
        <f t="array" ref="Q67">INDEX('Model 2'!EMBLEMFac9Fac18,MATCH(I67,'Model 2'!$A$133:$A$162,1),MATCH($D$4,'Model 2'!$C$132:$G$132,0))</f>
        <v>#N/A</v>
      </c>
      <c r="R67" s="33" t="str">
        <f t="shared" si="5"/>
        <v>#N/A</v>
      </c>
      <c r="S67" s="33" t="str">
        <f t="shared" si="2"/>
        <v>#N/A</v>
      </c>
      <c r="T67" s="5"/>
      <c r="U67" s="18">
        <f t="shared" si="19"/>
        <v>6</v>
      </c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18">
        <f t="shared" si="17"/>
        <v>85</v>
      </c>
      <c r="H68" s="5" t="s">
        <v>218</v>
      </c>
      <c r="I68" s="32" t="str">
        <f>IF('Model 2'!$B$168="C",$B$5*(1+'Model 2'!$B$167)^(U68-1),IF('Model 2'!$B$168="S",$B$5*(1+'Model 2'!$B$167*(U68-1)),$B$5))</f>
        <v>#N/A</v>
      </c>
      <c r="J68" s="33">
        <f t="shared" ref="J68:O68" si="70">J67</f>
        <v>0.6729383157</v>
      </c>
      <c r="K68" s="33">
        <f t="shared" si="70"/>
        <v>1.019852872</v>
      </c>
      <c r="L68" s="33">
        <f t="shared" si="70"/>
        <v>0.9584441392</v>
      </c>
      <c r="M68" s="33">
        <f t="shared" si="70"/>
        <v>0.9873117773</v>
      </c>
      <c r="N68" s="33">
        <f t="shared" si="70"/>
        <v>1.03427941</v>
      </c>
      <c r="O68" s="33">
        <f t="shared" si="70"/>
        <v>1</v>
      </c>
      <c r="P68" s="33">
        <f t="array" ref="P68">IFERROR(INDEX('Model 2'!EMBLEMFac26,MATCH(H68,'Model 2'!$S$8:$S$129,0)),P67)</f>
        <v>1.378816746</v>
      </c>
      <c r="Q68" s="33" t="str">
        <f t="array" ref="Q68">INDEX('Model 2'!EMBLEMFac9Fac18,MATCH(I68,'Model 2'!$A$133:$A$162,1),MATCH($D$4,'Model 2'!$C$132:$G$132,0))</f>
        <v>#N/A</v>
      </c>
      <c r="R68" s="33" t="str">
        <f t="shared" si="5"/>
        <v>#N/A</v>
      </c>
      <c r="S68" s="33" t="str">
        <f t="shared" si="2"/>
        <v>#N/A</v>
      </c>
      <c r="T68" s="5"/>
      <c r="U68" s="18">
        <f t="shared" si="19"/>
        <v>6</v>
      </c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18">
        <f t="shared" si="17"/>
        <v>85</v>
      </c>
      <c r="H69" s="5" t="s">
        <v>220</v>
      </c>
      <c r="I69" s="32" t="str">
        <f>IF('Model 2'!$B$168="C",$B$5*(1+'Model 2'!$B$167)^(U69-1),IF('Model 2'!$B$168="S",$B$5*(1+'Model 2'!$B$167*(U69-1)),$B$5))</f>
        <v>#N/A</v>
      </c>
      <c r="J69" s="33">
        <f t="shared" ref="J69:O69" si="71">J68</f>
        <v>0.6729383157</v>
      </c>
      <c r="K69" s="33">
        <f t="shared" si="71"/>
        <v>1.019852872</v>
      </c>
      <c r="L69" s="33">
        <f t="shared" si="71"/>
        <v>0.9584441392</v>
      </c>
      <c r="M69" s="33">
        <f t="shared" si="71"/>
        <v>0.9873117773</v>
      </c>
      <c r="N69" s="33">
        <f t="shared" si="71"/>
        <v>1.03427941</v>
      </c>
      <c r="O69" s="33">
        <f t="shared" si="71"/>
        <v>1</v>
      </c>
      <c r="P69" s="33">
        <f t="array" ref="P69">IFERROR(INDEX('Model 2'!EMBLEMFac26,MATCH(H69,'Model 2'!$S$8:$S$129,0)),P68)</f>
        <v>1.379607857</v>
      </c>
      <c r="Q69" s="33" t="str">
        <f t="array" ref="Q69">INDEX('Model 2'!EMBLEMFac9Fac18,MATCH(I69,'Model 2'!$A$133:$A$162,1),MATCH($D$4,'Model 2'!$C$132:$G$132,0))</f>
        <v>#N/A</v>
      </c>
      <c r="R69" s="33" t="str">
        <f t="shared" si="5"/>
        <v>#N/A</v>
      </c>
      <c r="S69" s="33" t="str">
        <f t="shared" si="2"/>
        <v>#N/A</v>
      </c>
      <c r="T69" s="5"/>
      <c r="U69" s="18">
        <f t="shared" si="19"/>
        <v>6</v>
      </c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18">
        <f t="shared" si="17"/>
        <v>85</v>
      </c>
      <c r="H70" s="5" t="s">
        <v>222</v>
      </c>
      <c r="I70" s="32" t="str">
        <f>IF('Model 2'!$B$168="C",$B$5*(1+'Model 2'!$B$167)^(U70-1),IF('Model 2'!$B$168="S",$B$5*(1+'Model 2'!$B$167*(U70-1)),$B$5))</f>
        <v>#N/A</v>
      </c>
      <c r="J70" s="33">
        <f t="shared" ref="J70:O70" si="72">J69</f>
        <v>0.6729383157</v>
      </c>
      <c r="K70" s="33">
        <f t="shared" si="72"/>
        <v>1.019852872</v>
      </c>
      <c r="L70" s="33">
        <f t="shared" si="72"/>
        <v>0.9584441392</v>
      </c>
      <c r="M70" s="33">
        <f t="shared" si="72"/>
        <v>0.9873117773</v>
      </c>
      <c r="N70" s="33">
        <f t="shared" si="72"/>
        <v>1.03427941</v>
      </c>
      <c r="O70" s="33">
        <f t="shared" si="72"/>
        <v>1</v>
      </c>
      <c r="P70" s="33">
        <f t="array" ref="P70">IFERROR(INDEX('Model 2'!EMBLEMFac26,MATCH(H70,'Model 2'!$S$8:$S$129,0)),P69)</f>
        <v>1.380411177</v>
      </c>
      <c r="Q70" s="33" t="str">
        <f t="array" ref="Q70">INDEX('Model 2'!EMBLEMFac9Fac18,MATCH(I70,'Model 2'!$A$133:$A$162,1),MATCH($D$4,'Model 2'!$C$132:$G$132,0))</f>
        <v>#N/A</v>
      </c>
      <c r="R70" s="33" t="str">
        <f t="shared" si="5"/>
        <v>#N/A</v>
      </c>
      <c r="S70" s="33" t="str">
        <f t="shared" si="2"/>
        <v>#N/A</v>
      </c>
      <c r="T70" s="5"/>
      <c r="U70" s="18">
        <f t="shared" si="19"/>
        <v>6</v>
      </c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18">
        <f t="shared" si="17"/>
        <v>85</v>
      </c>
      <c r="H71" s="5" t="s">
        <v>224</v>
      </c>
      <c r="I71" s="32" t="str">
        <f>IF('Model 2'!$B$168="C",$B$5*(1+'Model 2'!$B$167)^(U71-1),IF('Model 2'!$B$168="S",$B$5*(1+'Model 2'!$B$167*(U71-1)),$B$5))</f>
        <v>#N/A</v>
      </c>
      <c r="J71" s="33">
        <f t="shared" ref="J71:O71" si="73">J70</f>
        <v>0.6729383157</v>
      </c>
      <c r="K71" s="33">
        <f t="shared" si="73"/>
        <v>1.019852872</v>
      </c>
      <c r="L71" s="33">
        <f t="shared" si="73"/>
        <v>0.9584441392</v>
      </c>
      <c r="M71" s="33">
        <f t="shared" si="73"/>
        <v>0.9873117773</v>
      </c>
      <c r="N71" s="33">
        <f t="shared" si="73"/>
        <v>1.03427941</v>
      </c>
      <c r="O71" s="33">
        <f t="shared" si="73"/>
        <v>1</v>
      </c>
      <c r="P71" s="33">
        <f t="array" ref="P71">IFERROR(INDEX('Model 2'!EMBLEMFac26,MATCH(H71,'Model 2'!$S$8:$S$129,0)),P70)</f>
        <v>1.38122537</v>
      </c>
      <c r="Q71" s="33" t="str">
        <f t="array" ref="Q71">INDEX('Model 2'!EMBLEMFac9Fac18,MATCH(I71,'Model 2'!$A$133:$A$162,1),MATCH($D$4,'Model 2'!$C$132:$G$132,0))</f>
        <v>#N/A</v>
      </c>
      <c r="R71" s="33" t="str">
        <f t="shared" si="5"/>
        <v>#N/A</v>
      </c>
      <c r="S71" s="33" t="str">
        <f t="shared" si="2"/>
        <v>#N/A</v>
      </c>
      <c r="T71" s="5"/>
      <c r="U71" s="18">
        <f t="shared" si="19"/>
        <v>6</v>
      </c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18">
        <f t="shared" si="17"/>
        <v>85</v>
      </c>
      <c r="H72" s="5" t="s">
        <v>226</v>
      </c>
      <c r="I72" s="32" t="str">
        <f>IF('Model 2'!$B$168="C",$B$5*(1+'Model 2'!$B$167)^(U72-1),IF('Model 2'!$B$168="S",$B$5*(1+'Model 2'!$B$167*(U72-1)),$B$5))</f>
        <v>#N/A</v>
      </c>
      <c r="J72" s="33">
        <f t="shared" ref="J72:O72" si="74">J71</f>
        <v>0.6729383157</v>
      </c>
      <c r="K72" s="33">
        <f t="shared" si="74"/>
        <v>1.019852872</v>
      </c>
      <c r="L72" s="33">
        <f t="shared" si="74"/>
        <v>0.9584441392</v>
      </c>
      <c r="M72" s="33">
        <f t="shared" si="74"/>
        <v>0.9873117773</v>
      </c>
      <c r="N72" s="33">
        <f t="shared" si="74"/>
        <v>1.03427941</v>
      </c>
      <c r="O72" s="33">
        <f t="shared" si="74"/>
        <v>1</v>
      </c>
      <c r="P72" s="33">
        <f t="array" ref="P72">IFERROR(INDEX('Model 2'!EMBLEMFac26,MATCH(H72,'Model 2'!$S$8:$S$129,0)),P71)</f>
        <v>1.382048833</v>
      </c>
      <c r="Q72" s="33" t="str">
        <f t="array" ref="Q72">INDEX('Model 2'!EMBLEMFac9Fac18,MATCH(I72,'Model 2'!$A$133:$A$162,1),MATCH($D$4,'Model 2'!$C$132:$G$132,0))</f>
        <v>#N/A</v>
      </c>
      <c r="R72" s="33" t="str">
        <f t="shared" si="5"/>
        <v>#N/A</v>
      </c>
      <c r="S72" s="33" t="str">
        <f t="shared" si="2"/>
        <v>#N/A</v>
      </c>
      <c r="T72" s="5"/>
      <c r="U72" s="18">
        <f t="shared" si="19"/>
        <v>6</v>
      </c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18">
        <f t="shared" si="17"/>
        <v>85</v>
      </c>
      <c r="H73" s="5" t="s">
        <v>228</v>
      </c>
      <c r="I73" s="32" t="str">
        <f>IF('Model 2'!$B$168="C",$B$5*(1+'Model 2'!$B$167)^(U73-1),IF('Model 2'!$B$168="S",$B$5*(1+'Model 2'!$B$167*(U73-1)),$B$5))</f>
        <v>#N/A</v>
      </c>
      <c r="J73" s="33">
        <f t="shared" ref="J73:O73" si="75">J72</f>
        <v>0.6729383157</v>
      </c>
      <c r="K73" s="33">
        <f t="shared" si="75"/>
        <v>1.019852872</v>
      </c>
      <c r="L73" s="33">
        <f t="shared" si="75"/>
        <v>0.9584441392</v>
      </c>
      <c r="M73" s="33">
        <f t="shared" si="75"/>
        <v>0.9873117773</v>
      </c>
      <c r="N73" s="33">
        <f t="shared" si="75"/>
        <v>1.03427941</v>
      </c>
      <c r="O73" s="33">
        <f t="shared" si="75"/>
        <v>1</v>
      </c>
      <c r="P73" s="33">
        <f t="array" ref="P73">IFERROR(INDEX('Model 2'!EMBLEMFac26,MATCH(H73,'Model 2'!$S$8:$S$129,0)),P72)</f>
        <v>1.382879731</v>
      </c>
      <c r="Q73" s="33" t="str">
        <f t="array" ref="Q73">INDEX('Model 2'!EMBLEMFac9Fac18,MATCH(I73,'Model 2'!$A$133:$A$162,1),MATCH($D$4,'Model 2'!$C$132:$G$132,0))</f>
        <v>#N/A</v>
      </c>
      <c r="R73" s="33" t="str">
        <f t="shared" si="5"/>
        <v>#N/A</v>
      </c>
      <c r="S73" s="33" t="str">
        <f t="shared" si="2"/>
        <v>#N/A</v>
      </c>
      <c r="T73" s="5"/>
      <c r="U73" s="18">
        <f t="shared" si="19"/>
        <v>6</v>
      </c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18">
        <f t="shared" si="17"/>
        <v>85</v>
      </c>
      <c r="H74" s="5" t="s">
        <v>230</v>
      </c>
      <c r="I74" s="32" t="str">
        <f>IF('Model 2'!$B$168="C",$B$5*(1+'Model 2'!$B$167)^(U74-1),IF('Model 2'!$B$168="S",$B$5*(1+'Model 2'!$B$167*(U74-1)),$B$5))</f>
        <v>#N/A</v>
      </c>
      <c r="J74" s="33">
        <f t="shared" ref="J74:O74" si="76">J73</f>
        <v>0.6729383157</v>
      </c>
      <c r="K74" s="33">
        <f t="shared" si="76"/>
        <v>1.019852872</v>
      </c>
      <c r="L74" s="33">
        <f t="shared" si="76"/>
        <v>0.9584441392</v>
      </c>
      <c r="M74" s="33">
        <f t="shared" si="76"/>
        <v>0.9873117773</v>
      </c>
      <c r="N74" s="33">
        <f t="shared" si="76"/>
        <v>1.03427941</v>
      </c>
      <c r="O74" s="33">
        <f t="shared" si="76"/>
        <v>1</v>
      </c>
      <c r="P74" s="33">
        <f t="array" ref="P74">IFERROR(INDEX('Model 2'!EMBLEMFac26,MATCH(H74,'Model 2'!$S$8:$S$129,0)),P73)</f>
        <v>1.383716023</v>
      </c>
      <c r="Q74" s="33" t="str">
        <f t="array" ref="Q74">INDEX('Model 2'!EMBLEMFac9Fac18,MATCH(I74,'Model 2'!$A$133:$A$162,1),MATCH($D$4,'Model 2'!$C$132:$G$132,0))</f>
        <v>#N/A</v>
      </c>
      <c r="R74" s="33" t="str">
        <f t="shared" si="5"/>
        <v>#N/A</v>
      </c>
      <c r="S74" s="33" t="str">
        <f t="shared" si="2"/>
        <v>#N/A</v>
      </c>
      <c r="T74" s="5"/>
      <c r="U74" s="18">
        <f t="shared" si="19"/>
        <v>6</v>
      </c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18">
        <f t="shared" si="17"/>
        <v>85</v>
      </c>
      <c r="H75" s="5" t="s">
        <v>232</v>
      </c>
      <c r="I75" s="32" t="str">
        <f>IF('Model 2'!$B$168="C",$B$5*(1+'Model 2'!$B$167)^(U75-1),IF('Model 2'!$B$168="S",$B$5*(1+'Model 2'!$B$167*(U75-1)),$B$5))</f>
        <v>#N/A</v>
      </c>
      <c r="J75" s="33">
        <f t="shared" ref="J75:O75" si="77">J74</f>
        <v>0.6729383157</v>
      </c>
      <c r="K75" s="33">
        <f t="shared" si="77"/>
        <v>1.019852872</v>
      </c>
      <c r="L75" s="33">
        <f t="shared" si="77"/>
        <v>0.9584441392</v>
      </c>
      <c r="M75" s="33">
        <f t="shared" si="77"/>
        <v>0.9873117773</v>
      </c>
      <c r="N75" s="33">
        <f t="shared" si="77"/>
        <v>1.03427941</v>
      </c>
      <c r="O75" s="33">
        <f t="shared" si="77"/>
        <v>1</v>
      </c>
      <c r="P75" s="33">
        <f t="array" ref="P75">IFERROR(INDEX('Model 2'!EMBLEMFac26,MATCH(H75,'Model 2'!$S$8:$S$129,0)),P74)</f>
        <v>1.384555488</v>
      </c>
      <c r="Q75" s="33" t="str">
        <f t="array" ref="Q75">INDEX('Model 2'!EMBLEMFac9Fac18,MATCH(I75,'Model 2'!$A$133:$A$162,1),MATCH($D$4,'Model 2'!$C$132:$G$132,0))</f>
        <v>#N/A</v>
      </c>
      <c r="R75" s="33" t="str">
        <f t="shared" si="5"/>
        <v>#N/A</v>
      </c>
      <c r="S75" s="33" t="str">
        <f t="shared" si="2"/>
        <v>#N/A</v>
      </c>
      <c r="T75" s="5"/>
      <c r="U75" s="18">
        <f t="shared" si="19"/>
        <v>6</v>
      </c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18">
        <f t="shared" si="17"/>
        <v>86</v>
      </c>
      <c r="H76" s="5" t="s">
        <v>234</v>
      </c>
      <c r="I76" s="32" t="str">
        <f>IF('Model 2'!$B$168="C",$B$5*(1+'Model 2'!$B$167)^(U76-1),IF('Model 2'!$B$168="S",$B$5*(1+'Model 2'!$B$167*(U76-1)),$B$5))</f>
        <v>#N/A</v>
      </c>
      <c r="J76" s="33">
        <f t="shared" ref="J76:O76" si="78">J75</f>
        <v>0.6729383157</v>
      </c>
      <c r="K76" s="33">
        <f t="shared" si="78"/>
        <v>1.019852872</v>
      </c>
      <c r="L76" s="33">
        <f t="shared" si="78"/>
        <v>0.9584441392</v>
      </c>
      <c r="M76" s="33">
        <f t="shared" si="78"/>
        <v>0.9873117773</v>
      </c>
      <c r="N76" s="33">
        <f t="shared" si="78"/>
        <v>1.03427941</v>
      </c>
      <c r="O76" s="33">
        <f t="shared" si="78"/>
        <v>1</v>
      </c>
      <c r="P76" s="33">
        <f t="array" ref="P76">IFERROR(INDEX('Model 2'!EMBLEMFac26,MATCH(H76,'Model 2'!$S$8:$S$129,0)),P75)</f>
        <v>1.385395757</v>
      </c>
      <c r="Q76" s="33" t="str">
        <f t="array" ref="Q76">INDEX('Model 2'!EMBLEMFac9Fac18,MATCH(I76,'Model 2'!$A$133:$A$162,1),MATCH($D$4,'Model 2'!$C$132:$G$132,0))</f>
        <v>#N/A</v>
      </c>
      <c r="R76" s="33" t="str">
        <f t="shared" si="5"/>
        <v>#N/A</v>
      </c>
      <c r="S76" s="33" t="str">
        <f t="shared" si="2"/>
        <v>#N/A</v>
      </c>
      <c r="T76" s="5"/>
      <c r="U76" s="18">
        <f t="shared" si="19"/>
        <v>7</v>
      </c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18">
        <f t="shared" si="17"/>
        <v>86</v>
      </c>
      <c r="H77" s="5" t="s">
        <v>236</v>
      </c>
      <c r="I77" s="32" t="str">
        <f>IF('Model 2'!$B$168="C",$B$5*(1+'Model 2'!$B$167)^(U77-1),IF('Model 2'!$B$168="S",$B$5*(1+'Model 2'!$B$167*(U77-1)),$B$5))</f>
        <v>#N/A</v>
      </c>
      <c r="J77" s="33">
        <f t="shared" ref="J77:O77" si="79">J76</f>
        <v>0.6729383157</v>
      </c>
      <c r="K77" s="33">
        <f t="shared" si="79"/>
        <v>1.019852872</v>
      </c>
      <c r="L77" s="33">
        <f t="shared" si="79"/>
        <v>0.9584441392</v>
      </c>
      <c r="M77" s="33">
        <f t="shared" si="79"/>
        <v>0.9873117773</v>
      </c>
      <c r="N77" s="33">
        <f t="shared" si="79"/>
        <v>1.03427941</v>
      </c>
      <c r="O77" s="33">
        <f t="shared" si="79"/>
        <v>1</v>
      </c>
      <c r="P77" s="33">
        <f t="array" ref="P77">IFERROR(INDEX('Model 2'!EMBLEMFac26,MATCH(H77,'Model 2'!$S$8:$S$129,0)),P76)</f>
        <v>1.38623434</v>
      </c>
      <c r="Q77" s="33" t="str">
        <f t="array" ref="Q77">INDEX('Model 2'!EMBLEMFac9Fac18,MATCH(I77,'Model 2'!$A$133:$A$162,1),MATCH($D$4,'Model 2'!$C$132:$G$132,0))</f>
        <v>#N/A</v>
      </c>
      <c r="R77" s="33" t="str">
        <f t="shared" si="5"/>
        <v>#N/A</v>
      </c>
      <c r="S77" s="33" t="str">
        <f t="shared" si="2"/>
        <v>#N/A</v>
      </c>
      <c r="T77" s="5"/>
      <c r="U77" s="18">
        <f t="shared" si="19"/>
        <v>7</v>
      </c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18">
        <f t="shared" si="17"/>
        <v>86</v>
      </c>
      <c r="H78" s="5" t="s">
        <v>238</v>
      </c>
      <c r="I78" s="32" t="str">
        <f>IF('Model 2'!$B$168="C",$B$5*(1+'Model 2'!$B$167)^(U78-1),IF('Model 2'!$B$168="S",$B$5*(1+'Model 2'!$B$167*(U78-1)),$B$5))</f>
        <v>#N/A</v>
      </c>
      <c r="J78" s="33">
        <f t="shared" ref="J78:O78" si="80">J77</f>
        <v>0.6729383157</v>
      </c>
      <c r="K78" s="33">
        <f t="shared" si="80"/>
        <v>1.019852872</v>
      </c>
      <c r="L78" s="33">
        <f t="shared" si="80"/>
        <v>0.9584441392</v>
      </c>
      <c r="M78" s="33">
        <f t="shared" si="80"/>
        <v>0.9873117773</v>
      </c>
      <c r="N78" s="33">
        <f t="shared" si="80"/>
        <v>1.03427941</v>
      </c>
      <c r="O78" s="33">
        <f t="shared" si="80"/>
        <v>1</v>
      </c>
      <c r="P78" s="33">
        <f t="array" ref="P78">IFERROR(INDEX('Model 2'!EMBLEMFac26,MATCH(H78,'Model 2'!$S$8:$S$129,0)),P77)</f>
        <v>1.387068654</v>
      </c>
      <c r="Q78" s="33" t="str">
        <f t="array" ref="Q78">INDEX('Model 2'!EMBLEMFac9Fac18,MATCH(I78,'Model 2'!$A$133:$A$162,1),MATCH($D$4,'Model 2'!$C$132:$G$132,0))</f>
        <v>#N/A</v>
      </c>
      <c r="R78" s="33" t="str">
        <f t="shared" si="5"/>
        <v>#N/A</v>
      </c>
      <c r="S78" s="33" t="str">
        <f t="shared" si="2"/>
        <v>#N/A</v>
      </c>
      <c r="T78" s="5"/>
      <c r="U78" s="18">
        <f t="shared" si="19"/>
        <v>7</v>
      </c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18">
        <f t="shared" si="17"/>
        <v>86</v>
      </c>
      <c r="H79" s="5" t="s">
        <v>240</v>
      </c>
      <c r="I79" s="32" t="str">
        <f>IF('Model 2'!$B$168="C",$B$5*(1+'Model 2'!$B$167)^(U79-1),IF('Model 2'!$B$168="S",$B$5*(1+'Model 2'!$B$167*(U79-1)),$B$5))</f>
        <v>#N/A</v>
      </c>
      <c r="J79" s="33">
        <f t="shared" ref="J79:O79" si="81">J78</f>
        <v>0.6729383157</v>
      </c>
      <c r="K79" s="33">
        <f t="shared" si="81"/>
        <v>1.019852872</v>
      </c>
      <c r="L79" s="33">
        <f t="shared" si="81"/>
        <v>0.9584441392</v>
      </c>
      <c r="M79" s="33">
        <f t="shared" si="81"/>
        <v>0.9873117773</v>
      </c>
      <c r="N79" s="33">
        <f t="shared" si="81"/>
        <v>1.03427941</v>
      </c>
      <c r="O79" s="33">
        <f t="shared" si="81"/>
        <v>1</v>
      </c>
      <c r="P79" s="33">
        <f t="array" ref="P79">IFERROR(INDEX('Model 2'!EMBLEMFac26,MATCH(H79,'Model 2'!$S$8:$S$129,0)),P78)</f>
        <v>1.387896055</v>
      </c>
      <c r="Q79" s="33" t="str">
        <f t="array" ref="Q79">INDEX('Model 2'!EMBLEMFac9Fac18,MATCH(I79,'Model 2'!$A$133:$A$162,1),MATCH($D$4,'Model 2'!$C$132:$G$132,0))</f>
        <v>#N/A</v>
      </c>
      <c r="R79" s="33" t="str">
        <f t="shared" si="5"/>
        <v>#N/A</v>
      </c>
      <c r="S79" s="33" t="str">
        <f t="shared" si="2"/>
        <v>#N/A</v>
      </c>
      <c r="T79" s="5"/>
      <c r="U79" s="18">
        <f t="shared" si="19"/>
        <v>7</v>
      </c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18">
        <f t="shared" si="17"/>
        <v>86</v>
      </c>
      <c r="H80" s="5" t="s">
        <v>242</v>
      </c>
      <c r="I80" s="32" t="str">
        <f>IF('Model 2'!$B$168="C",$B$5*(1+'Model 2'!$B$167)^(U80-1),IF('Model 2'!$B$168="S",$B$5*(1+'Model 2'!$B$167*(U80-1)),$B$5))</f>
        <v>#N/A</v>
      </c>
      <c r="J80" s="33">
        <f t="shared" ref="J80:O80" si="82">J79</f>
        <v>0.6729383157</v>
      </c>
      <c r="K80" s="33">
        <f t="shared" si="82"/>
        <v>1.019852872</v>
      </c>
      <c r="L80" s="33">
        <f t="shared" si="82"/>
        <v>0.9584441392</v>
      </c>
      <c r="M80" s="33">
        <f t="shared" si="82"/>
        <v>0.9873117773</v>
      </c>
      <c r="N80" s="33">
        <f t="shared" si="82"/>
        <v>1.03427941</v>
      </c>
      <c r="O80" s="33">
        <f t="shared" si="82"/>
        <v>1</v>
      </c>
      <c r="P80" s="33">
        <f t="array" ref="P80">IFERROR(INDEX('Model 2'!EMBLEMFac26,MATCH(H80,'Model 2'!$S$8:$S$129,0)),P79)</f>
        <v>1.388713863</v>
      </c>
      <c r="Q80" s="33" t="str">
        <f t="array" ref="Q80">INDEX('Model 2'!EMBLEMFac9Fac18,MATCH(I80,'Model 2'!$A$133:$A$162,1),MATCH($D$4,'Model 2'!$C$132:$G$132,0))</f>
        <v>#N/A</v>
      </c>
      <c r="R80" s="33" t="str">
        <f t="shared" si="5"/>
        <v>#N/A</v>
      </c>
      <c r="S80" s="33" t="str">
        <f t="shared" si="2"/>
        <v>#N/A</v>
      </c>
      <c r="T80" s="5"/>
      <c r="U80" s="18">
        <f t="shared" si="19"/>
        <v>7</v>
      </c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18">
        <f t="shared" si="17"/>
        <v>86</v>
      </c>
      <c r="H81" s="5" t="s">
        <v>244</v>
      </c>
      <c r="I81" s="32" t="str">
        <f>IF('Model 2'!$B$168="C",$B$5*(1+'Model 2'!$B$167)^(U81-1),IF('Model 2'!$B$168="S",$B$5*(1+'Model 2'!$B$167*(U81-1)),$B$5))</f>
        <v>#N/A</v>
      </c>
      <c r="J81" s="33">
        <f t="shared" ref="J81:O81" si="83">J80</f>
        <v>0.6729383157</v>
      </c>
      <c r="K81" s="33">
        <f t="shared" si="83"/>
        <v>1.019852872</v>
      </c>
      <c r="L81" s="33">
        <f t="shared" si="83"/>
        <v>0.9584441392</v>
      </c>
      <c r="M81" s="33">
        <f t="shared" si="83"/>
        <v>0.9873117773</v>
      </c>
      <c r="N81" s="33">
        <f t="shared" si="83"/>
        <v>1.03427941</v>
      </c>
      <c r="O81" s="33">
        <f t="shared" si="83"/>
        <v>1</v>
      </c>
      <c r="P81" s="33">
        <f t="array" ref="P81">IFERROR(INDEX('Model 2'!EMBLEMFac26,MATCH(H81,'Model 2'!$S$8:$S$129,0)),P80)</f>
        <v>1.389519395</v>
      </c>
      <c r="Q81" s="33" t="str">
        <f t="array" ref="Q81">INDEX('Model 2'!EMBLEMFac9Fac18,MATCH(I81,'Model 2'!$A$133:$A$162,1),MATCH($D$4,'Model 2'!$C$132:$G$132,0))</f>
        <v>#N/A</v>
      </c>
      <c r="R81" s="33" t="str">
        <f t="shared" si="5"/>
        <v>#N/A</v>
      </c>
      <c r="S81" s="33" t="str">
        <f t="shared" si="2"/>
        <v>#N/A</v>
      </c>
      <c r="T81" s="5"/>
      <c r="U81" s="18">
        <f t="shared" si="19"/>
        <v>7</v>
      </c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18">
        <f t="shared" si="17"/>
        <v>86</v>
      </c>
      <c r="H82" s="5" t="s">
        <v>246</v>
      </c>
      <c r="I82" s="32" t="str">
        <f>IF('Model 2'!$B$168="C",$B$5*(1+'Model 2'!$B$167)^(U82-1),IF('Model 2'!$B$168="S",$B$5*(1+'Model 2'!$B$167*(U82-1)),$B$5))</f>
        <v>#N/A</v>
      </c>
      <c r="J82" s="33">
        <f t="shared" ref="J82:O82" si="84">J81</f>
        <v>0.6729383157</v>
      </c>
      <c r="K82" s="33">
        <f t="shared" si="84"/>
        <v>1.019852872</v>
      </c>
      <c r="L82" s="33">
        <f t="shared" si="84"/>
        <v>0.9584441392</v>
      </c>
      <c r="M82" s="33">
        <f t="shared" si="84"/>
        <v>0.9873117773</v>
      </c>
      <c r="N82" s="33">
        <f t="shared" si="84"/>
        <v>1.03427941</v>
      </c>
      <c r="O82" s="33">
        <f t="shared" si="84"/>
        <v>1</v>
      </c>
      <c r="P82" s="33">
        <f t="array" ref="P82">IFERROR(INDEX('Model 2'!EMBLEMFac26,MATCH(H82,'Model 2'!$S$8:$S$129,0)),P81)</f>
        <v>1.390309992</v>
      </c>
      <c r="Q82" s="33" t="str">
        <f t="array" ref="Q82">INDEX('Model 2'!EMBLEMFac9Fac18,MATCH(I82,'Model 2'!$A$133:$A$162,1),MATCH($D$4,'Model 2'!$C$132:$G$132,0))</f>
        <v>#N/A</v>
      </c>
      <c r="R82" s="33" t="str">
        <f t="shared" si="5"/>
        <v>#N/A</v>
      </c>
      <c r="S82" s="33" t="str">
        <f t="shared" si="2"/>
        <v>#N/A</v>
      </c>
      <c r="T82" s="5"/>
      <c r="U82" s="18">
        <f t="shared" si="19"/>
        <v>7</v>
      </c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18">
        <f t="shared" si="17"/>
        <v>86</v>
      </c>
      <c r="H83" s="5" t="s">
        <v>248</v>
      </c>
      <c r="I83" s="32" t="str">
        <f>IF('Model 2'!$B$168="C",$B$5*(1+'Model 2'!$B$167)^(U83-1),IF('Model 2'!$B$168="S",$B$5*(1+'Model 2'!$B$167*(U83-1)),$B$5))</f>
        <v>#N/A</v>
      </c>
      <c r="J83" s="33">
        <f t="shared" ref="J83:O83" si="85">J82</f>
        <v>0.6729383157</v>
      </c>
      <c r="K83" s="33">
        <f t="shared" si="85"/>
        <v>1.019852872</v>
      </c>
      <c r="L83" s="33">
        <f t="shared" si="85"/>
        <v>0.9584441392</v>
      </c>
      <c r="M83" s="33">
        <f t="shared" si="85"/>
        <v>0.9873117773</v>
      </c>
      <c r="N83" s="33">
        <f t="shared" si="85"/>
        <v>1.03427941</v>
      </c>
      <c r="O83" s="33">
        <f t="shared" si="85"/>
        <v>1</v>
      </c>
      <c r="P83" s="33">
        <f t="array" ref="P83">IFERROR(INDEX('Model 2'!EMBLEMFac26,MATCH(H83,'Model 2'!$S$8:$S$129,0)),P82)</f>
        <v>1.391083051</v>
      </c>
      <c r="Q83" s="33" t="str">
        <f t="array" ref="Q83">INDEX('Model 2'!EMBLEMFac9Fac18,MATCH(I83,'Model 2'!$A$133:$A$162,1),MATCH($D$4,'Model 2'!$C$132:$G$132,0))</f>
        <v>#N/A</v>
      </c>
      <c r="R83" s="33" t="str">
        <f t="shared" si="5"/>
        <v>#N/A</v>
      </c>
      <c r="S83" s="33" t="str">
        <f t="shared" si="2"/>
        <v>#N/A</v>
      </c>
      <c r="T83" s="5"/>
      <c r="U83" s="18">
        <f t="shared" si="19"/>
        <v>7</v>
      </c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18">
        <f t="shared" si="17"/>
        <v>86</v>
      </c>
      <c r="H84" s="5" t="s">
        <v>250</v>
      </c>
      <c r="I84" s="32" t="str">
        <f>IF('Model 2'!$B$168="C",$B$5*(1+'Model 2'!$B$167)^(U84-1),IF('Model 2'!$B$168="S",$B$5*(1+'Model 2'!$B$167*(U84-1)),$B$5))</f>
        <v>#N/A</v>
      </c>
      <c r="J84" s="33">
        <f t="shared" ref="J84:O84" si="86">J83</f>
        <v>0.6729383157</v>
      </c>
      <c r="K84" s="33">
        <f t="shared" si="86"/>
        <v>1.019852872</v>
      </c>
      <c r="L84" s="33">
        <f t="shared" si="86"/>
        <v>0.9584441392</v>
      </c>
      <c r="M84" s="33">
        <f t="shared" si="86"/>
        <v>0.9873117773</v>
      </c>
      <c r="N84" s="33">
        <f t="shared" si="86"/>
        <v>1.03427941</v>
      </c>
      <c r="O84" s="33">
        <f t="shared" si="86"/>
        <v>1</v>
      </c>
      <c r="P84" s="33">
        <f t="array" ref="P84">IFERROR(INDEX('Model 2'!EMBLEMFac26,MATCH(H84,'Model 2'!$S$8:$S$129,0)),P83)</f>
        <v>1.391836052</v>
      </c>
      <c r="Q84" s="33" t="str">
        <f t="array" ref="Q84">INDEX('Model 2'!EMBLEMFac9Fac18,MATCH(I84,'Model 2'!$A$133:$A$162,1),MATCH($D$4,'Model 2'!$C$132:$G$132,0))</f>
        <v>#N/A</v>
      </c>
      <c r="R84" s="33" t="str">
        <f t="shared" si="5"/>
        <v>#N/A</v>
      </c>
      <c r="S84" s="33" t="str">
        <f t="shared" si="2"/>
        <v>#N/A</v>
      </c>
      <c r="T84" s="5"/>
      <c r="U84" s="18">
        <f t="shared" si="19"/>
        <v>7</v>
      </c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18">
        <f t="shared" si="17"/>
        <v>86</v>
      </c>
      <c r="H85" s="5" t="s">
        <v>252</v>
      </c>
      <c r="I85" s="32" t="str">
        <f>IF('Model 2'!$B$168="C",$B$5*(1+'Model 2'!$B$167)^(U85-1),IF('Model 2'!$B$168="S",$B$5*(1+'Model 2'!$B$167*(U85-1)),$B$5))</f>
        <v>#N/A</v>
      </c>
      <c r="J85" s="33">
        <f t="shared" ref="J85:O85" si="87">J84</f>
        <v>0.6729383157</v>
      </c>
      <c r="K85" s="33">
        <f t="shared" si="87"/>
        <v>1.019852872</v>
      </c>
      <c r="L85" s="33">
        <f t="shared" si="87"/>
        <v>0.9584441392</v>
      </c>
      <c r="M85" s="33">
        <f t="shared" si="87"/>
        <v>0.9873117773</v>
      </c>
      <c r="N85" s="33">
        <f t="shared" si="87"/>
        <v>1.03427941</v>
      </c>
      <c r="O85" s="33">
        <f t="shared" si="87"/>
        <v>1</v>
      </c>
      <c r="P85" s="33">
        <f t="array" ref="P85">IFERROR(INDEX('Model 2'!EMBLEMFac26,MATCH(H85,'Model 2'!$S$8:$S$129,0)),P84)</f>
        <v>1.392566589</v>
      </c>
      <c r="Q85" s="33" t="str">
        <f t="array" ref="Q85">INDEX('Model 2'!EMBLEMFac9Fac18,MATCH(I85,'Model 2'!$A$133:$A$162,1),MATCH($D$4,'Model 2'!$C$132:$G$132,0))</f>
        <v>#N/A</v>
      </c>
      <c r="R85" s="33" t="str">
        <f t="shared" si="5"/>
        <v>#N/A</v>
      </c>
      <c r="S85" s="33" t="str">
        <f t="shared" si="2"/>
        <v>#N/A</v>
      </c>
      <c r="T85" s="5"/>
      <c r="U85" s="18">
        <f t="shared" si="19"/>
        <v>7</v>
      </c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18">
        <f t="shared" si="17"/>
        <v>86</v>
      </c>
      <c r="H86" s="5" t="s">
        <v>254</v>
      </c>
      <c r="I86" s="32" t="str">
        <f>IF('Model 2'!$B$168="C",$B$5*(1+'Model 2'!$B$167)^(U86-1),IF('Model 2'!$B$168="S",$B$5*(1+'Model 2'!$B$167*(U86-1)),$B$5))</f>
        <v>#N/A</v>
      </c>
      <c r="J86" s="33">
        <f t="shared" ref="J86:O86" si="88">J85</f>
        <v>0.6729383157</v>
      </c>
      <c r="K86" s="33">
        <f t="shared" si="88"/>
        <v>1.019852872</v>
      </c>
      <c r="L86" s="33">
        <f t="shared" si="88"/>
        <v>0.9584441392</v>
      </c>
      <c r="M86" s="33">
        <f t="shared" si="88"/>
        <v>0.9873117773</v>
      </c>
      <c r="N86" s="33">
        <f t="shared" si="88"/>
        <v>1.03427941</v>
      </c>
      <c r="O86" s="33">
        <f t="shared" si="88"/>
        <v>1</v>
      </c>
      <c r="P86" s="33">
        <f t="array" ref="P86">IFERROR(INDEX('Model 2'!EMBLEMFac26,MATCH(H86,'Model 2'!$S$8:$S$129,0)),P85)</f>
        <v>1.393272402</v>
      </c>
      <c r="Q86" s="33" t="str">
        <f t="array" ref="Q86">INDEX('Model 2'!EMBLEMFac9Fac18,MATCH(I86,'Model 2'!$A$133:$A$162,1),MATCH($D$4,'Model 2'!$C$132:$G$132,0))</f>
        <v>#N/A</v>
      </c>
      <c r="R86" s="33" t="str">
        <f t="shared" si="5"/>
        <v>#N/A</v>
      </c>
      <c r="S86" s="33" t="str">
        <f t="shared" si="2"/>
        <v>#N/A</v>
      </c>
      <c r="T86" s="5"/>
      <c r="U86" s="18">
        <f t="shared" si="19"/>
        <v>7</v>
      </c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18">
        <f t="shared" si="17"/>
        <v>86</v>
      </c>
      <c r="H87" s="5" t="s">
        <v>256</v>
      </c>
      <c r="I87" s="32" t="str">
        <f>IF('Model 2'!$B$168="C",$B$5*(1+'Model 2'!$B$167)^(U87-1),IF('Model 2'!$B$168="S",$B$5*(1+'Model 2'!$B$167*(U87-1)),$B$5))</f>
        <v>#N/A</v>
      </c>
      <c r="J87" s="33">
        <f t="shared" ref="J87:O87" si="89">J86</f>
        <v>0.6729383157</v>
      </c>
      <c r="K87" s="33">
        <f t="shared" si="89"/>
        <v>1.019852872</v>
      </c>
      <c r="L87" s="33">
        <f t="shared" si="89"/>
        <v>0.9584441392</v>
      </c>
      <c r="M87" s="33">
        <f t="shared" si="89"/>
        <v>0.9873117773</v>
      </c>
      <c r="N87" s="33">
        <f t="shared" si="89"/>
        <v>1.03427941</v>
      </c>
      <c r="O87" s="33">
        <f t="shared" si="89"/>
        <v>1</v>
      </c>
      <c r="P87" s="33">
        <f t="array" ref="P87">IFERROR(INDEX('Model 2'!EMBLEMFac26,MATCH(H87,'Model 2'!$S$8:$S$129,0)),P86)</f>
        <v>1.393951402</v>
      </c>
      <c r="Q87" s="33" t="str">
        <f t="array" ref="Q87">INDEX('Model 2'!EMBLEMFac9Fac18,MATCH(I87,'Model 2'!$A$133:$A$162,1),MATCH($D$4,'Model 2'!$C$132:$G$132,0))</f>
        <v>#N/A</v>
      </c>
      <c r="R87" s="33" t="str">
        <f t="shared" si="5"/>
        <v>#N/A</v>
      </c>
      <c r="S87" s="33" t="str">
        <f t="shared" si="2"/>
        <v>#N/A</v>
      </c>
      <c r="T87" s="5"/>
      <c r="U87" s="18">
        <f t="shared" si="19"/>
        <v>7</v>
      </c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18">
        <f t="shared" si="17"/>
        <v>87</v>
      </c>
      <c r="H88" s="5" t="s">
        <v>258</v>
      </c>
      <c r="I88" s="32" t="str">
        <f>IF('Model 2'!$B$168="C",$B$5*(1+'Model 2'!$B$167)^(U88-1),IF('Model 2'!$B$168="S",$B$5*(1+'Model 2'!$B$167*(U88-1)),$B$5))</f>
        <v>#N/A</v>
      </c>
      <c r="J88" s="33">
        <f t="shared" ref="J88:O88" si="90">J87</f>
        <v>0.6729383157</v>
      </c>
      <c r="K88" s="33">
        <f t="shared" si="90"/>
        <v>1.019852872</v>
      </c>
      <c r="L88" s="33">
        <f t="shared" si="90"/>
        <v>0.9584441392</v>
      </c>
      <c r="M88" s="33">
        <f t="shared" si="90"/>
        <v>0.9873117773</v>
      </c>
      <c r="N88" s="33">
        <f t="shared" si="90"/>
        <v>1.03427941</v>
      </c>
      <c r="O88" s="33">
        <f t="shared" si="90"/>
        <v>1</v>
      </c>
      <c r="P88" s="33">
        <f t="array" ref="P88">IFERROR(INDEX('Model 2'!EMBLEMFac26,MATCH(H88,'Model 2'!$S$8:$S$129,0)),P87)</f>
        <v>1.394601709</v>
      </c>
      <c r="Q88" s="33" t="str">
        <f t="array" ref="Q88">INDEX('Model 2'!EMBLEMFac9Fac18,MATCH(I88,'Model 2'!$A$133:$A$162,1),MATCH($D$4,'Model 2'!$C$132:$G$132,0))</f>
        <v>#N/A</v>
      </c>
      <c r="R88" s="33" t="str">
        <f t="shared" si="5"/>
        <v>#N/A</v>
      </c>
      <c r="S88" s="33" t="str">
        <f t="shared" si="2"/>
        <v>#N/A</v>
      </c>
      <c r="T88" s="5"/>
      <c r="U88" s="18">
        <f t="shared" si="19"/>
        <v>8</v>
      </c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18">
        <f t="shared" si="17"/>
        <v>87</v>
      </c>
      <c r="H89" s="5" t="s">
        <v>260</v>
      </c>
      <c r="I89" s="32" t="str">
        <f>IF('Model 2'!$B$168="C",$B$5*(1+'Model 2'!$B$167)^(U89-1),IF('Model 2'!$B$168="S",$B$5*(1+'Model 2'!$B$167*(U89-1)),$B$5))</f>
        <v>#N/A</v>
      </c>
      <c r="J89" s="33">
        <f t="shared" ref="J89:O89" si="91">J88</f>
        <v>0.6729383157</v>
      </c>
      <c r="K89" s="33">
        <f t="shared" si="91"/>
        <v>1.019852872</v>
      </c>
      <c r="L89" s="33">
        <f t="shared" si="91"/>
        <v>0.9584441392</v>
      </c>
      <c r="M89" s="33">
        <f t="shared" si="91"/>
        <v>0.9873117773</v>
      </c>
      <c r="N89" s="33">
        <f t="shared" si="91"/>
        <v>1.03427941</v>
      </c>
      <c r="O89" s="33">
        <f t="shared" si="91"/>
        <v>1</v>
      </c>
      <c r="P89" s="33">
        <f t="array" ref="P89">IFERROR(INDEX('Model 2'!EMBLEMFac26,MATCH(H89,'Model 2'!$S$8:$S$129,0)),P88)</f>
        <v>1.395221673</v>
      </c>
      <c r="Q89" s="33" t="str">
        <f t="array" ref="Q89">INDEX('Model 2'!EMBLEMFac9Fac18,MATCH(I89,'Model 2'!$A$133:$A$162,1),MATCH($D$4,'Model 2'!$C$132:$G$132,0))</f>
        <v>#N/A</v>
      </c>
      <c r="R89" s="33" t="str">
        <f t="shared" si="5"/>
        <v>#N/A</v>
      </c>
      <c r="S89" s="33" t="str">
        <f t="shared" si="2"/>
        <v>#N/A</v>
      </c>
      <c r="T89" s="5"/>
      <c r="U89" s="18">
        <f t="shared" si="19"/>
        <v>8</v>
      </c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18">
        <f t="shared" si="17"/>
        <v>87</v>
      </c>
      <c r="H90" s="5" t="s">
        <v>262</v>
      </c>
      <c r="I90" s="32" t="str">
        <f>IF('Model 2'!$B$168="C",$B$5*(1+'Model 2'!$B$167)^(U90-1),IF('Model 2'!$B$168="S",$B$5*(1+'Model 2'!$B$167*(U90-1)),$B$5))</f>
        <v>#N/A</v>
      </c>
      <c r="J90" s="33">
        <f t="shared" ref="J90:O90" si="92">J89</f>
        <v>0.6729383157</v>
      </c>
      <c r="K90" s="33">
        <f t="shared" si="92"/>
        <v>1.019852872</v>
      </c>
      <c r="L90" s="33">
        <f t="shared" si="92"/>
        <v>0.9584441392</v>
      </c>
      <c r="M90" s="33">
        <f t="shared" si="92"/>
        <v>0.9873117773</v>
      </c>
      <c r="N90" s="33">
        <f t="shared" si="92"/>
        <v>1.03427941</v>
      </c>
      <c r="O90" s="33">
        <f t="shared" si="92"/>
        <v>1</v>
      </c>
      <c r="P90" s="33">
        <f t="array" ref="P90">IFERROR(INDEX('Model 2'!EMBLEMFac26,MATCH(H90,'Model 2'!$S$8:$S$129,0)),P89)</f>
        <v>1.395809913</v>
      </c>
      <c r="Q90" s="33" t="str">
        <f t="array" ref="Q90">INDEX('Model 2'!EMBLEMFac9Fac18,MATCH(I90,'Model 2'!$A$133:$A$162,1),MATCH($D$4,'Model 2'!$C$132:$G$132,0))</f>
        <v>#N/A</v>
      </c>
      <c r="R90" s="33" t="str">
        <f t="shared" si="5"/>
        <v>#N/A</v>
      </c>
      <c r="S90" s="33" t="str">
        <f t="shared" si="2"/>
        <v>#N/A</v>
      </c>
      <c r="T90" s="5"/>
      <c r="U90" s="18">
        <f t="shared" si="19"/>
        <v>8</v>
      </c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18">
        <f t="shared" si="17"/>
        <v>87</v>
      </c>
      <c r="H91" s="5" t="s">
        <v>264</v>
      </c>
      <c r="I91" s="32" t="str">
        <f>IF('Model 2'!$B$168="C",$B$5*(1+'Model 2'!$B$167)^(U91-1),IF('Model 2'!$B$168="S",$B$5*(1+'Model 2'!$B$167*(U91-1)),$B$5))</f>
        <v>#N/A</v>
      </c>
      <c r="J91" s="33">
        <f t="shared" ref="J91:O91" si="93">J90</f>
        <v>0.6729383157</v>
      </c>
      <c r="K91" s="33">
        <f t="shared" si="93"/>
        <v>1.019852872</v>
      </c>
      <c r="L91" s="33">
        <f t="shared" si="93"/>
        <v>0.9584441392</v>
      </c>
      <c r="M91" s="33">
        <f t="shared" si="93"/>
        <v>0.9873117773</v>
      </c>
      <c r="N91" s="33">
        <f t="shared" si="93"/>
        <v>1.03427941</v>
      </c>
      <c r="O91" s="33">
        <f t="shared" si="93"/>
        <v>1</v>
      </c>
      <c r="P91" s="33">
        <f t="array" ref="P91">IFERROR(INDEX('Model 2'!EMBLEMFac26,MATCH(H91,'Model 2'!$S$8:$S$129,0)),P90)</f>
        <v>1.39636534</v>
      </c>
      <c r="Q91" s="33" t="str">
        <f t="array" ref="Q91">INDEX('Model 2'!EMBLEMFac9Fac18,MATCH(I91,'Model 2'!$A$133:$A$162,1),MATCH($D$4,'Model 2'!$C$132:$G$132,0))</f>
        <v>#N/A</v>
      </c>
      <c r="R91" s="33" t="str">
        <f t="shared" si="5"/>
        <v>#N/A</v>
      </c>
      <c r="S91" s="33" t="str">
        <f t="shared" si="2"/>
        <v>#N/A</v>
      </c>
      <c r="T91" s="5"/>
      <c r="U91" s="18">
        <f t="shared" si="19"/>
        <v>8</v>
      </c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18">
        <f t="shared" si="17"/>
        <v>87</v>
      </c>
      <c r="H92" s="5" t="s">
        <v>266</v>
      </c>
      <c r="I92" s="32" t="str">
        <f>IF('Model 2'!$B$168="C",$B$5*(1+'Model 2'!$B$167)^(U92-1),IF('Model 2'!$B$168="S",$B$5*(1+'Model 2'!$B$167*(U92-1)),$B$5))</f>
        <v>#N/A</v>
      </c>
      <c r="J92" s="33">
        <f t="shared" ref="J92:O92" si="94">J91</f>
        <v>0.6729383157</v>
      </c>
      <c r="K92" s="33">
        <f t="shared" si="94"/>
        <v>1.019852872</v>
      </c>
      <c r="L92" s="33">
        <f t="shared" si="94"/>
        <v>0.9584441392</v>
      </c>
      <c r="M92" s="33">
        <f t="shared" si="94"/>
        <v>0.9873117773</v>
      </c>
      <c r="N92" s="33">
        <f t="shared" si="94"/>
        <v>1.03427941</v>
      </c>
      <c r="O92" s="33">
        <f t="shared" si="94"/>
        <v>1</v>
      </c>
      <c r="P92" s="33">
        <f t="array" ref="P92">IFERROR(INDEX('Model 2'!EMBLEMFac26,MATCH(H92,'Model 2'!$S$8:$S$129,0)),P91)</f>
        <v>1.396887192</v>
      </c>
      <c r="Q92" s="33" t="str">
        <f t="array" ref="Q92">INDEX('Model 2'!EMBLEMFac9Fac18,MATCH(I92,'Model 2'!$A$133:$A$162,1),MATCH($D$4,'Model 2'!$C$132:$G$132,0))</f>
        <v>#N/A</v>
      </c>
      <c r="R92" s="33" t="str">
        <f t="shared" si="5"/>
        <v>#N/A</v>
      </c>
      <c r="S92" s="33" t="str">
        <f t="shared" si="2"/>
        <v>#N/A</v>
      </c>
      <c r="T92" s="5"/>
      <c r="U92" s="18">
        <f t="shared" si="19"/>
        <v>8</v>
      </c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18">
        <f t="shared" si="17"/>
        <v>87</v>
      </c>
      <c r="H93" s="5" t="s">
        <v>268</v>
      </c>
      <c r="I93" s="32" t="str">
        <f>IF('Model 2'!$B$168="C",$B$5*(1+'Model 2'!$B$167)^(U93-1),IF('Model 2'!$B$168="S",$B$5*(1+'Model 2'!$B$167*(U93-1)),$B$5))</f>
        <v>#N/A</v>
      </c>
      <c r="J93" s="33">
        <f t="shared" ref="J93:O93" si="95">J92</f>
        <v>0.6729383157</v>
      </c>
      <c r="K93" s="33">
        <f t="shared" si="95"/>
        <v>1.019852872</v>
      </c>
      <c r="L93" s="33">
        <f t="shared" si="95"/>
        <v>0.9584441392</v>
      </c>
      <c r="M93" s="33">
        <f t="shared" si="95"/>
        <v>0.9873117773</v>
      </c>
      <c r="N93" s="33">
        <f t="shared" si="95"/>
        <v>1.03427941</v>
      </c>
      <c r="O93" s="33">
        <f t="shared" si="95"/>
        <v>1</v>
      </c>
      <c r="P93" s="33">
        <f t="array" ref="P93">IFERROR(INDEX('Model 2'!EMBLEMFac26,MATCH(H93,'Model 2'!$S$8:$S$129,0)),P92)</f>
        <v>1.397375062</v>
      </c>
      <c r="Q93" s="33" t="str">
        <f t="array" ref="Q93">INDEX('Model 2'!EMBLEMFac9Fac18,MATCH(I93,'Model 2'!$A$133:$A$162,1),MATCH($D$4,'Model 2'!$C$132:$G$132,0))</f>
        <v>#N/A</v>
      </c>
      <c r="R93" s="33" t="str">
        <f t="shared" si="5"/>
        <v>#N/A</v>
      </c>
      <c r="S93" s="33" t="str">
        <f t="shared" si="2"/>
        <v>#N/A</v>
      </c>
      <c r="T93" s="5"/>
      <c r="U93" s="18">
        <f t="shared" si="19"/>
        <v>8</v>
      </c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18">
        <f t="shared" si="17"/>
        <v>87</v>
      </c>
      <c r="H94" s="5" t="s">
        <v>270</v>
      </c>
      <c r="I94" s="32" t="str">
        <f>IF('Model 2'!$B$168="C",$B$5*(1+'Model 2'!$B$167)^(U94-1),IF('Model 2'!$B$168="S",$B$5*(1+'Model 2'!$B$167*(U94-1)),$B$5))</f>
        <v>#N/A</v>
      </c>
      <c r="J94" s="33">
        <f t="shared" ref="J94:O94" si="96">J93</f>
        <v>0.6729383157</v>
      </c>
      <c r="K94" s="33">
        <f t="shared" si="96"/>
        <v>1.019852872</v>
      </c>
      <c r="L94" s="33">
        <f t="shared" si="96"/>
        <v>0.9584441392</v>
      </c>
      <c r="M94" s="33">
        <f t="shared" si="96"/>
        <v>0.9873117773</v>
      </c>
      <c r="N94" s="33">
        <f t="shared" si="96"/>
        <v>1.03427941</v>
      </c>
      <c r="O94" s="33">
        <f t="shared" si="96"/>
        <v>1</v>
      </c>
      <c r="P94" s="33">
        <f t="array" ref="P94">IFERROR(INDEX('Model 2'!EMBLEMFac26,MATCH(H94,'Model 2'!$S$8:$S$129,0)),P93)</f>
        <v>1.39782893</v>
      </c>
      <c r="Q94" s="33" t="str">
        <f t="array" ref="Q94">INDEX('Model 2'!EMBLEMFac9Fac18,MATCH(I94,'Model 2'!$A$133:$A$162,1),MATCH($D$4,'Model 2'!$C$132:$G$132,0))</f>
        <v>#N/A</v>
      </c>
      <c r="R94" s="33" t="str">
        <f t="shared" si="5"/>
        <v>#N/A</v>
      </c>
      <c r="S94" s="33" t="str">
        <f t="shared" si="2"/>
        <v>#N/A</v>
      </c>
      <c r="T94" s="5"/>
      <c r="U94" s="18">
        <f t="shared" si="19"/>
        <v>8</v>
      </c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18">
        <f t="shared" si="17"/>
        <v>87</v>
      </c>
      <c r="H95" s="5" t="s">
        <v>272</v>
      </c>
      <c r="I95" s="32" t="str">
        <f>IF('Model 2'!$B$168="C",$B$5*(1+'Model 2'!$B$167)^(U95-1),IF('Model 2'!$B$168="S",$B$5*(1+'Model 2'!$B$167*(U95-1)),$B$5))</f>
        <v>#N/A</v>
      </c>
      <c r="J95" s="33">
        <f t="shared" ref="J95:O95" si="97">J94</f>
        <v>0.6729383157</v>
      </c>
      <c r="K95" s="33">
        <f t="shared" si="97"/>
        <v>1.019852872</v>
      </c>
      <c r="L95" s="33">
        <f t="shared" si="97"/>
        <v>0.9584441392</v>
      </c>
      <c r="M95" s="33">
        <f t="shared" si="97"/>
        <v>0.9873117773</v>
      </c>
      <c r="N95" s="33">
        <f t="shared" si="97"/>
        <v>1.03427941</v>
      </c>
      <c r="O95" s="33">
        <f t="shared" si="97"/>
        <v>1</v>
      </c>
      <c r="P95" s="33">
        <f t="array" ref="P95">IFERROR(INDEX('Model 2'!EMBLEMFac26,MATCH(H95,'Model 2'!$S$8:$S$129,0)),P94)</f>
        <v>1.39824919</v>
      </c>
      <c r="Q95" s="33" t="str">
        <f t="array" ref="Q95">INDEX('Model 2'!EMBLEMFac9Fac18,MATCH(I95,'Model 2'!$A$133:$A$162,1),MATCH($D$4,'Model 2'!$C$132:$G$132,0))</f>
        <v>#N/A</v>
      </c>
      <c r="R95" s="33" t="str">
        <f t="shared" si="5"/>
        <v>#N/A</v>
      </c>
      <c r="S95" s="33" t="str">
        <f t="shared" si="2"/>
        <v>#N/A</v>
      </c>
      <c r="T95" s="5"/>
      <c r="U95" s="18">
        <f t="shared" si="19"/>
        <v>8</v>
      </c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18">
        <f t="shared" si="17"/>
        <v>87</v>
      </c>
      <c r="H96" s="5" t="s">
        <v>274</v>
      </c>
      <c r="I96" s="32" t="str">
        <f>IF('Model 2'!$B$168="C",$B$5*(1+'Model 2'!$B$167)^(U96-1),IF('Model 2'!$B$168="S",$B$5*(1+'Model 2'!$B$167*(U96-1)),$B$5))</f>
        <v>#N/A</v>
      </c>
      <c r="J96" s="33">
        <f t="shared" ref="J96:O96" si="98">J95</f>
        <v>0.6729383157</v>
      </c>
      <c r="K96" s="33">
        <f t="shared" si="98"/>
        <v>1.019852872</v>
      </c>
      <c r="L96" s="33">
        <f t="shared" si="98"/>
        <v>0.9584441392</v>
      </c>
      <c r="M96" s="33">
        <f t="shared" si="98"/>
        <v>0.9873117773</v>
      </c>
      <c r="N96" s="33">
        <f t="shared" si="98"/>
        <v>1.03427941</v>
      </c>
      <c r="O96" s="33">
        <f t="shared" si="98"/>
        <v>1</v>
      </c>
      <c r="P96" s="33">
        <f t="array" ref="P96">IFERROR(INDEX('Model 2'!EMBLEMFac26,MATCH(H96,'Model 2'!$S$8:$S$129,0)),P95)</f>
        <v>1.398636683</v>
      </c>
      <c r="Q96" s="33" t="str">
        <f t="array" ref="Q96">INDEX('Model 2'!EMBLEMFac9Fac18,MATCH(I96,'Model 2'!$A$133:$A$162,1),MATCH($D$4,'Model 2'!$C$132:$G$132,0))</f>
        <v>#N/A</v>
      </c>
      <c r="R96" s="33" t="str">
        <f t="shared" si="5"/>
        <v>#N/A</v>
      </c>
      <c r="S96" s="33" t="str">
        <f t="shared" si="2"/>
        <v>#N/A</v>
      </c>
      <c r="T96" s="5"/>
      <c r="U96" s="18">
        <f t="shared" si="19"/>
        <v>8</v>
      </c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18">
        <f t="shared" si="17"/>
        <v>87</v>
      </c>
      <c r="H97" s="5" t="s">
        <v>276</v>
      </c>
      <c r="I97" s="32" t="str">
        <f>IF('Model 2'!$B$168="C",$B$5*(1+'Model 2'!$B$167)^(U97-1),IF('Model 2'!$B$168="S",$B$5*(1+'Model 2'!$B$167*(U97-1)),$B$5))</f>
        <v>#N/A</v>
      </c>
      <c r="J97" s="33">
        <f t="shared" ref="J97:O97" si="99">J96</f>
        <v>0.6729383157</v>
      </c>
      <c r="K97" s="33">
        <f t="shared" si="99"/>
        <v>1.019852872</v>
      </c>
      <c r="L97" s="33">
        <f t="shared" si="99"/>
        <v>0.9584441392</v>
      </c>
      <c r="M97" s="33">
        <f t="shared" si="99"/>
        <v>0.9873117773</v>
      </c>
      <c r="N97" s="33">
        <f t="shared" si="99"/>
        <v>1.03427941</v>
      </c>
      <c r="O97" s="33">
        <f t="shared" si="99"/>
        <v>1</v>
      </c>
      <c r="P97" s="33">
        <f t="array" ref="P97">IFERROR(INDEX('Model 2'!EMBLEMFac26,MATCH(H97,'Model 2'!$S$8:$S$129,0)),P96)</f>
        <v>1.398992726</v>
      </c>
      <c r="Q97" s="33" t="str">
        <f t="array" ref="Q97">INDEX('Model 2'!EMBLEMFac9Fac18,MATCH(I97,'Model 2'!$A$133:$A$162,1),MATCH($D$4,'Model 2'!$C$132:$G$132,0))</f>
        <v>#N/A</v>
      </c>
      <c r="R97" s="33" t="str">
        <f t="shared" si="5"/>
        <v>#N/A</v>
      </c>
      <c r="S97" s="33" t="str">
        <f t="shared" si="2"/>
        <v>#N/A</v>
      </c>
      <c r="T97" s="5"/>
      <c r="U97" s="18">
        <f t="shared" si="19"/>
        <v>8</v>
      </c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18">
        <f t="shared" si="17"/>
        <v>87</v>
      </c>
      <c r="H98" s="5" t="s">
        <v>278</v>
      </c>
      <c r="I98" s="32" t="str">
        <f>IF('Model 2'!$B$168="C",$B$5*(1+'Model 2'!$B$167)^(U98-1),IF('Model 2'!$B$168="S",$B$5*(1+'Model 2'!$B$167*(U98-1)),$B$5))</f>
        <v>#N/A</v>
      </c>
      <c r="J98" s="33">
        <f t="shared" ref="J98:O98" si="100">J97</f>
        <v>0.6729383157</v>
      </c>
      <c r="K98" s="33">
        <f t="shared" si="100"/>
        <v>1.019852872</v>
      </c>
      <c r="L98" s="33">
        <f t="shared" si="100"/>
        <v>0.9584441392</v>
      </c>
      <c r="M98" s="33">
        <f t="shared" si="100"/>
        <v>0.9873117773</v>
      </c>
      <c r="N98" s="33">
        <f t="shared" si="100"/>
        <v>1.03427941</v>
      </c>
      <c r="O98" s="33">
        <f t="shared" si="100"/>
        <v>1</v>
      </c>
      <c r="P98" s="33">
        <f t="array" ref="P98">IFERROR(INDEX('Model 2'!EMBLEMFac26,MATCH(H98,'Model 2'!$S$8:$S$129,0)),P97)</f>
        <v>1.399319141</v>
      </c>
      <c r="Q98" s="33" t="str">
        <f t="array" ref="Q98">INDEX('Model 2'!EMBLEMFac9Fac18,MATCH(I98,'Model 2'!$A$133:$A$162,1),MATCH($D$4,'Model 2'!$C$132:$G$132,0))</f>
        <v>#N/A</v>
      </c>
      <c r="R98" s="33" t="str">
        <f t="shared" si="5"/>
        <v>#N/A</v>
      </c>
      <c r="S98" s="33" t="str">
        <f t="shared" si="2"/>
        <v>#N/A</v>
      </c>
      <c r="T98" s="5"/>
      <c r="U98" s="18">
        <f t="shared" si="19"/>
        <v>8</v>
      </c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18">
        <f t="shared" si="17"/>
        <v>87</v>
      </c>
      <c r="H99" s="5" t="s">
        <v>280</v>
      </c>
      <c r="I99" s="32" t="str">
        <f>IF('Model 2'!$B$168="C",$B$5*(1+'Model 2'!$B$167)^(U99-1),IF('Model 2'!$B$168="S",$B$5*(1+'Model 2'!$B$167*(U99-1)),$B$5))</f>
        <v>#N/A</v>
      </c>
      <c r="J99" s="33">
        <f t="shared" ref="J99:O99" si="101">J98</f>
        <v>0.6729383157</v>
      </c>
      <c r="K99" s="33">
        <f t="shared" si="101"/>
        <v>1.019852872</v>
      </c>
      <c r="L99" s="33">
        <f t="shared" si="101"/>
        <v>0.9584441392</v>
      </c>
      <c r="M99" s="33">
        <f t="shared" si="101"/>
        <v>0.9873117773</v>
      </c>
      <c r="N99" s="33">
        <f t="shared" si="101"/>
        <v>1.03427941</v>
      </c>
      <c r="O99" s="33">
        <f t="shared" si="101"/>
        <v>1</v>
      </c>
      <c r="P99" s="33">
        <f t="array" ref="P99">IFERROR(INDEX('Model 2'!EMBLEMFac26,MATCH(H99,'Model 2'!$S$8:$S$129,0)),P98)</f>
        <v>1.399618286</v>
      </c>
      <c r="Q99" s="33" t="str">
        <f t="array" ref="Q99">INDEX('Model 2'!EMBLEMFac9Fac18,MATCH(I99,'Model 2'!$A$133:$A$162,1),MATCH($D$4,'Model 2'!$C$132:$G$132,0))</f>
        <v>#N/A</v>
      </c>
      <c r="R99" s="33" t="str">
        <f t="shared" si="5"/>
        <v>#N/A</v>
      </c>
      <c r="S99" s="33" t="str">
        <f t="shared" si="2"/>
        <v>#N/A</v>
      </c>
      <c r="T99" s="5"/>
      <c r="U99" s="18">
        <f t="shared" si="19"/>
        <v>8</v>
      </c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18">
        <f t="shared" si="17"/>
        <v>88</v>
      </c>
      <c r="H100" s="5" t="s">
        <v>282</v>
      </c>
      <c r="I100" s="32" t="str">
        <f>IF('Model 2'!$B$168="C",$B$5*(1+'Model 2'!$B$167)^(U100-1),IF('Model 2'!$B$168="S",$B$5*(1+'Model 2'!$B$167*(U100-1)),$B$5))</f>
        <v>#N/A</v>
      </c>
      <c r="J100" s="33">
        <f t="shared" ref="J100:O100" si="102">J99</f>
        <v>0.6729383157</v>
      </c>
      <c r="K100" s="33">
        <f t="shared" si="102"/>
        <v>1.019852872</v>
      </c>
      <c r="L100" s="33">
        <f t="shared" si="102"/>
        <v>0.9584441392</v>
      </c>
      <c r="M100" s="33">
        <f t="shared" si="102"/>
        <v>0.9873117773</v>
      </c>
      <c r="N100" s="33">
        <f t="shared" si="102"/>
        <v>1.03427941</v>
      </c>
      <c r="O100" s="33">
        <f t="shared" si="102"/>
        <v>1</v>
      </c>
      <c r="P100" s="33">
        <f t="array" ref="P100">IFERROR(INDEX('Model 2'!EMBLEMFac26,MATCH(H100,'Model 2'!$S$8:$S$129,0)),P99)</f>
        <v>1.399893083</v>
      </c>
      <c r="Q100" s="33" t="str">
        <f t="array" ref="Q100">INDEX('Model 2'!EMBLEMFac9Fac18,MATCH(I100,'Model 2'!$A$133:$A$162,1),MATCH($D$4,'Model 2'!$C$132:$G$132,0))</f>
        <v>#N/A</v>
      </c>
      <c r="R100" s="33" t="str">
        <f t="shared" si="5"/>
        <v>#N/A</v>
      </c>
      <c r="S100" s="33" t="str">
        <f t="shared" si="2"/>
        <v>#N/A</v>
      </c>
      <c r="T100" s="5"/>
      <c r="U100" s="18">
        <f t="shared" si="19"/>
        <v>9</v>
      </c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18">
        <f t="shared" si="17"/>
        <v>88</v>
      </c>
      <c r="H101" s="5" t="s">
        <v>284</v>
      </c>
      <c r="I101" s="32" t="str">
        <f>IF('Model 2'!$B$168="C",$B$5*(1+'Model 2'!$B$167)^(U101-1),IF('Model 2'!$B$168="S",$B$5*(1+'Model 2'!$B$167*(U101-1)),$B$5))</f>
        <v>#N/A</v>
      </c>
      <c r="J101" s="33">
        <f t="shared" ref="J101:O101" si="103">J100</f>
        <v>0.6729383157</v>
      </c>
      <c r="K101" s="33">
        <f t="shared" si="103"/>
        <v>1.019852872</v>
      </c>
      <c r="L101" s="33">
        <f t="shared" si="103"/>
        <v>0.9584441392</v>
      </c>
      <c r="M101" s="33">
        <f t="shared" si="103"/>
        <v>0.9873117773</v>
      </c>
      <c r="N101" s="33">
        <f t="shared" si="103"/>
        <v>1.03427941</v>
      </c>
      <c r="O101" s="33">
        <f t="shared" si="103"/>
        <v>1</v>
      </c>
      <c r="P101" s="33">
        <f t="array" ref="P101">IFERROR(INDEX('Model 2'!EMBLEMFac26,MATCH(H101,'Model 2'!$S$8:$S$129,0)),P100)</f>
        <v>1.400147048</v>
      </c>
      <c r="Q101" s="33" t="str">
        <f t="array" ref="Q101">INDEX('Model 2'!EMBLEMFac9Fac18,MATCH(I101,'Model 2'!$A$133:$A$162,1),MATCH($D$4,'Model 2'!$C$132:$G$132,0))</f>
        <v>#N/A</v>
      </c>
      <c r="R101" s="33" t="str">
        <f t="shared" si="5"/>
        <v>#N/A</v>
      </c>
      <c r="S101" s="33" t="str">
        <f t="shared" si="2"/>
        <v>#N/A</v>
      </c>
      <c r="T101" s="5"/>
      <c r="U101" s="18">
        <f t="shared" si="19"/>
        <v>9</v>
      </c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18">
        <f t="shared" si="17"/>
        <v>88</v>
      </c>
      <c r="H102" s="5" t="s">
        <v>286</v>
      </c>
      <c r="I102" s="32" t="str">
        <f>IF('Model 2'!$B$168="C",$B$5*(1+'Model 2'!$B$167)^(U102-1),IF('Model 2'!$B$168="S",$B$5*(1+'Model 2'!$B$167*(U102-1)),$B$5))</f>
        <v>#N/A</v>
      </c>
      <c r="J102" s="33">
        <f t="shared" ref="J102:O102" si="104">J101</f>
        <v>0.6729383157</v>
      </c>
      <c r="K102" s="33">
        <f t="shared" si="104"/>
        <v>1.019852872</v>
      </c>
      <c r="L102" s="33">
        <f t="shared" si="104"/>
        <v>0.9584441392</v>
      </c>
      <c r="M102" s="33">
        <f t="shared" si="104"/>
        <v>0.9873117773</v>
      </c>
      <c r="N102" s="33">
        <f t="shared" si="104"/>
        <v>1.03427941</v>
      </c>
      <c r="O102" s="33">
        <f t="shared" si="104"/>
        <v>1</v>
      </c>
      <c r="P102" s="33">
        <f t="array" ref="P102">IFERROR(INDEX('Model 2'!EMBLEMFac26,MATCH(H102,'Model 2'!$S$8:$S$129,0)),P101)</f>
        <v>1.400384322</v>
      </c>
      <c r="Q102" s="33" t="str">
        <f t="array" ref="Q102">INDEX('Model 2'!EMBLEMFac9Fac18,MATCH(I102,'Model 2'!$A$133:$A$162,1),MATCH($D$4,'Model 2'!$C$132:$G$132,0))</f>
        <v>#N/A</v>
      </c>
      <c r="R102" s="33" t="str">
        <f t="shared" si="5"/>
        <v>#N/A</v>
      </c>
      <c r="S102" s="33" t="str">
        <f t="shared" si="2"/>
        <v>#N/A</v>
      </c>
      <c r="T102" s="5"/>
      <c r="U102" s="18">
        <f t="shared" si="19"/>
        <v>9</v>
      </c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18">
        <f t="shared" si="17"/>
        <v>88</v>
      </c>
      <c r="H103" s="5" t="s">
        <v>288</v>
      </c>
      <c r="I103" s="32" t="str">
        <f>IF('Model 2'!$B$168="C",$B$5*(1+'Model 2'!$B$167)^(U103-1),IF('Model 2'!$B$168="S",$B$5*(1+'Model 2'!$B$167*(U103-1)),$B$5))</f>
        <v>#N/A</v>
      </c>
      <c r="J103" s="33">
        <f t="shared" ref="J103:O103" si="105">J102</f>
        <v>0.6729383157</v>
      </c>
      <c r="K103" s="33">
        <f t="shared" si="105"/>
        <v>1.019852872</v>
      </c>
      <c r="L103" s="33">
        <f t="shared" si="105"/>
        <v>0.9584441392</v>
      </c>
      <c r="M103" s="33">
        <f t="shared" si="105"/>
        <v>0.9873117773</v>
      </c>
      <c r="N103" s="33">
        <f t="shared" si="105"/>
        <v>1.03427941</v>
      </c>
      <c r="O103" s="33">
        <f t="shared" si="105"/>
        <v>1</v>
      </c>
      <c r="P103" s="33">
        <f t="array" ref="P103">IFERROR(INDEX('Model 2'!EMBLEMFac26,MATCH(H103,'Model 2'!$S$8:$S$129,0)),P102)</f>
        <v>1.400609699</v>
      </c>
      <c r="Q103" s="33" t="str">
        <f t="array" ref="Q103">INDEX('Model 2'!EMBLEMFac9Fac18,MATCH(I103,'Model 2'!$A$133:$A$162,1),MATCH($D$4,'Model 2'!$C$132:$G$132,0))</f>
        <v>#N/A</v>
      </c>
      <c r="R103" s="33" t="str">
        <f t="shared" si="5"/>
        <v>#N/A</v>
      </c>
      <c r="S103" s="33" t="str">
        <f t="shared" si="2"/>
        <v>#N/A</v>
      </c>
      <c r="T103" s="5"/>
      <c r="U103" s="18">
        <f t="shared" si="19"/>
        <v>9</v>
      </c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18">
        <f t="shared" si="17"/>
        <v>88</v>
      </c>
      <c r="H104" s="5" t="s">
        <v>290</v>
      </c>
      <c r="I104" s="32" t="str">
        <f>IF('Model 2'!$B$168="C",$B$5*(1+'Model 2'!$B$167)^(U104-1),IF('Model 2'!$B$168="S",$B$5*(1+'Model 2'!$B$167*(U104-1)),$B$5))</f>
        <v>#N/A</v>
      </c>
      <c r="J104" s="33">
        <f t="shared" ref="J104:O104" si="106">J103</f>
        <v>0.6729383157</v>
      </c>
      <c r="K104" s="33">
        <f t="shared" si="106"/>
        <v>1.019852872</v>
      </c>
      <c r="L104" s="33">
        <f t="shared" si="106"/>
        <v>0.9584441392</v>
      </c>
      <c r="M104" s="33">
        <f t="shared" si="106"/>
        <v>0.9873117773</v>
      </c>
      <c r="N104" s="33">
        <f t="shared" si="106"/>
        <v>1.03427941</v>
      </c>
      <c r="O104" s="33">
        <f t="shared" si="106"/>
        <v>1</v>
      </c>
      <c r="P104" s="33">
        <f t="array" ref="P104">IFERROR(INDEX('Model 2'!EMBLEMFac26,MATCH(H104,'Model 2'!$S$8:$S$129,0)),P103)</f>
        <v>1.400828654</v>
      </c>
      <c r="Q104" s="33" t="str">
        <f t="array" ref="Q104">INDEX('Model 2'!EMBLEMFac9Fac18,MATCH(I104,'Model 2'!$A$133:$A$162,1),MATCH($D$4,'Model 2'!$C$132:$G$132,0))</f>
        <v>#N/A</v>
      </c>
      <c r="R104" s="33" t="str">
        <f t="shared" si="5"/>
        <v>#N/A</v>
      </c>
      <c r="S104" s="33" t="str">
        <f t="shared" si="2"/>
        <v>#N/A</v>
      </c>
      <c r="T104" s="5"/>
      <c r="U104" s="18">
        <f t="shared" si="19"/>
        <v>9</v>
      </c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18">
        <f t="shared" si="17"/>
        <v>88</v>
      </c>
      <c r="H105" s="5" t="s">
        <v>292</v>
      </c>
      <c r="I105" s="32" t="str">
        <f>IF('Model 2'!$B$168="C",$B$5*(1+'Model 2'!$B$167)^(U105-1),IF('Model 2'!$B$168="S",$B$5*(1+'Model 2'!$B$167*(U105-1)),$B$5))</f>
        <v>#N/A</v>
      </c>
      <c r="J105" s="33">
        <f t="shared" ref="J105:O105" si="107">J104</f>
        <v>0.6729383157</v>
      </c>
      <c r="K105" s="33">
        <f t="shared" si="107"/>
        <v>1.019852872</v>
      </c>
      <c r="L105" s="33">
        <f t="shared" si="107"/>
        <v>0.9584441392</v>
      </c>
      <c r="M105" s="33">
        <f t="shared" si="107"/>
        <v>0.9873117773</v>
      </c>
      <c r="N105" s="33">
        <f t="shared" si="107"/>
        <v>1.03427941</v>
      </c>
      <c r="O105" s="33">
        <f t="shared" si="107"/>
        <v>1</v>
      </c>
      <c r="P105" s="33">
        <f t="array" ref="P105">IFERROR(INDEX('Model 2'!EMBLEMFac26,MATCH(H105,'Model 2'!$S$8:$S$129,0)),P104)</f>
        <v>1.401047378</v>
      </c>
      <c r="Q105" s="33" t="str">
        <f t="array" ref="Q105">INDEX('Model 2'!EMBLEMFac9Fac18,MATCH(I105,'Model 2'!$A$133:$A$162,1),MATCH($D$4,'Model 2'!$C$132:$G$132,0))</f>
        <v>#N/A</v>
      </c>
      <c r="R105" s="33" t="str">
        <f t="shared" si="5"/>
        <v>#N/A</v>
      </c>
      <c r="S105" s="33" t="str">
        <f t="shared" si="2"/>
        <v>#N/A</v>
      </c>
      <c r="T105" s="5"/>
      <c r="U105" s="18">
        <f t="shared" si="19"/>
        <v>9</v>
      </c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18">
        <f t="shared" si="17"/>
        <v>88</v>
      </c>
      <c r="H106" s="5" t="s">
        <v>294</v>
      </c>
      <c r="I106" s="32" t="str">
        <f>IF('Model 2'!$B$168="C",$B$5*(1+'Model 2'!$B$167)^(U106-1),IF('Model 2'!$B$168="S",$B$5*(1+'Model 2'!$B$167*(U106-1)),$B$5))</f>
        <v>#N/A</v>
      </c>
      <c r="J106" s="33">
        <f t="shared" ref="J106:O106" si="108">J105</f>
        <v>0.6729383157</v>
      </c>
      <c r="K106" s="33">
        <f t="shared" si="108"/>
        <v>1.019852872</v>
      </c>
      <c r="L106" s="33">
        <f t="shared" si="108"/>
        <v>0.9584441392</v>
      </c>
      <c r="M106" s="33">
        <f t="shared" si="108"/>
        <v>0.9873117773</v>
      </c>
      <c r="N106" s="33">
        <f t="shared" si="108"/>
        <v>1.03427941</v>
      </c>
      <c r="O106" s="33">
        <f t="shared" si="108"/>
        <v>1</v>
      </c>
      <c r="P106" s="33">
        <f t="array" ref="P106">IFERROR(INDEX('Model 2'!EMBLEMFac26,MATCH(H106,'Model 2'!$S$8:$S$129,0)),P105)</f>
        <v>1.401272801</v>
      </c>
      <c r="Q106" s="33" t="str">
        <f t="array" ref="Q106">INDEX('Model 2'!EMBLEMFac9Fac18,MATCH(I106,'Model 2'!$A$133:$A$162,1),MATCH($D$4,'Model 2'!$C$132:$G$132,0))</f>
        <v>#N/A</v>
      </c>
      <c r="R106" s="33" t="str">
        <f t="shared" si="5"/>
        <v>#N/A</v>
      </c>
      <c r="S106" s="33" t="str">
        <f t="shared" si="2"/>
        <v>#N/A</v>
      </c>
      <c r="T106" s="5"/>
      <c r="U106" s="18">
        <f t="shared" si="19"/>
        <v>9</v>
      </c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18">
        <f t="shared" si="17"/>
        <v>88</v>
      </c>
      <c r="H107" s="5" t="s">
        <v>296</v>
      </c>
      <c r="I107" s="32" t="str">
        <f>IF('Model 2'!$B$168="C",$B$5*(1+'Model 2'!$B$167)^(U107-1),IF('Model 2'!$B$168="S",$B$5*(1+'Model 2'!$B$167*(U107-1)),$B$5))</f>
        <v>#N/A</v>
      </c>
      <c r="J107" s="33">
        <f t="shared" ref="J107:O107" si="109">J106</f>
        <v>0.6729383157</v>
      </c>
      <c r="K107" s="33">
        <f t="shared" si="109"/>
        <v>1.019852872</v>
      </c>
      <c r="L107" s="33">
        <f t="shared" si="109"/>
        <v>0.9584441392</v>
      </c>
      <c r="M107" s="33">
        <f t="shared" si="109"/>
        <v>0.9873117773</v>
      </c>
      <c r="N107" s="33">
        <f t="shared" si="109"/>
        <v>1.03427941</v>
      </c>
      <c r="O107" s="33">
        <f t="shared" si="109"/>
        <v>1</v>
      </c>
      <c r="P107" s="33">
        <f t="array" ref="P107">IFERROR(INDEX('Model 2'!EMBLEMFac26,MATCH(H107,'Model 2'!$S$8:$S$129,0)),P106)</f>
        <v>1.401512627</v>
      </c>
      <c r="Q107" s="33" t="str">
        <f t="array" ref="Q107">INDEX('Model 2'!EMBLEMFac9Fac18,MATCH(I107,'Model 2'!$A$133:$A$162,1),MATCH($D$4,'Model 2'!$C$132:$G$132,0))</f>
        <v>#N/A</v>
      </c>
      <c r="R107" s="33" t="str">
        <f t="shared" si="5"/>
        <v>#N/A</v>
      </c>
      <c r="S107" s="33" t="str">
        <f t="shared" si="2"/>
        <v>#N/A</v>
      </c>
      <c r="T107" s="5"/>
      <c r="U107" s="18">
        <f t="shared" si="19"/>
        <v>9</v>
      </c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18">
        <f t="shared" si="17"/>
        <v>88</v>
      </c>
      <c r="H108" s="5" t="s">
        <v>298</v>
      </c>
      <c r="I108" s="32" t="str">
        <f>IF('Model 2'!$B$168="C",$B$5*(1+'Model 2'!$B$167)^(U108-1),IF('Model 2'!$B$168="S",$B$5*(1+'Model 2'!$B$167*(U108-1)),$B$5))</f>
        <v>#N/A</v>
      </c>
      <c r="J108" s="33">
        <f t="shared" ref="J108:O108" si="110">J107</f>
        <v>0.6729383157</v>
      </c>
      <c r="K108" s="33">
        <f t="shared" si="110"/>
        <v>1.019852872</v>
      </c>
      <c r="L108" s="33">
        <f t="shared" si="110"/>
        <v>0.9584441392</v>
      </c>
      <c r="M108" s="33">
        <f t="shared" si="110"/>
        <v>0.9873117773</v>
      </c>
      <c r="N108" s="33">
        <f t="shared" si="110"/>
        <v>1.03427941</v>
      </c>
      <c r="O108" s="33">
        <f t="shared" si="110"/>
        <v>1</v>
      </c>
      <c r="P108" s="33">
        <f t="array" ref="P108">IFERROR(INDEX('Model 2'!EMBLEMFac26,MATCH(H108,'Model 2'!$S$8:$S$129,0)),P107)</f>
        <v>1.401775365</v>
      </c>
      <c r="Q108" s="33" t="str">
        <f t="array" ref="Q108">INDEX('Model 2'!EMBLEMFac9Fac18,MATCH(I108,'Model 2'!$A$133:$A$162,1),MATCH($D$4,'Model 2'!$C$132:$G$132,0))</f>
        <v>#N/A</v>
      </c>
      <c r="R108" s="33" t="str">
        <f t="shared" si="5"/>
        <v>#N/A</v>
      </c>
      <c r="S108" s="33" t="str">
        <f t="shared" si="2"/>
        <v>#N/A</v>
      </c>
      <c r="T108" s="5"/>
      <c r="U108" s="18">
        <f t="shared" si="19"/>
        <v>9</v>
      </c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18">
        <f t="shared" si="17"/>
        <v>88</v>
      </c>
      <c r="H109" s="5" t="s">
        <v>300</v>
      </c>
      <c r="I109" s="32" t="str">
        <f>IF('Model 2'!$B$168="C",$B$5*(1+'Model 2'!$B$167)^(U109-1),IF('Model 2'!$B$168="S",$B$5*(1+'Model 2'!$B$167*(U109-1)),$B$5))</f>
        <v>#N/A</v>
      </c>
      <c r="J109" s="33">
        <f t="shared" ref="J109:O109" si="111">J108</f>
        <v>0.6729383157</v>
      </c>
      <c r="K109" s="33">
        <f t="shared" si="111"/>
        <v>1.019852872</v>
      </c>
      <c r="L109" s="33">
        <f t="shared" si="111"/>
        <v>0.9584441392</v>
      </c>
      <c r="M109" s="33">
        <f t="shared" si="111"/>
        <v>0.9873117773</v>
      </c>
      <c r="N109" s="33">
        <f t="shared" si="111"/>
        <v>1.03427941</v>
      </c>
      <c r="O109" s="33">
        <f t="shared" si="111"/>
        <v>1</v>
      </c>
      <c r="P109" s="33">
        <f t="array" ref="P109">IFERROR(INDEX('Model 2'!EMBLEMFac26,MATCH(H109,'Model 2'!$S$8:$S$129,0)),P108)</f>
        <v>1.402070355</v>
      </c>
      <c r="Q109" s="33" t="str">
        <f t="array" ref="Q109">INDEX('Model 2'!EMBLEMFac9Fac18,MATCH(I109,'Model 2'!$A$133:$A$162,1),MATCH($D$4,'Model 2'!$C$132:$G$132,0))</f>
        <v>#N/A</v>
      </c>
      <c r="R109" s="33" t="str">
        <f t="shared" si="5"/>
        <v>#N/A</v>
      </c>
      <c r="S109" s="33" t="str">
        <f t="shared" si="2"/>
        <v>#N/A</v>
      </c>
      <c r="T109" s="5"/>
      <c r="U109" s="18">
        <f t="shared" si="19"/>
        <v>9</v>
      </c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18">
        <f t="shared" si="17"/>
        <v>88</v>
      </c>
      <c r="H110" s="5" t="s">
        <v>302</v>
      </c>
      <c r="I110" s="32" t="str">
        <f>IF('Model 2'!$B$168="C",$B$5*(1+'Model 2'!$B$167)^(U110-1),IF('Model 2'!$B$168="S",$B$5*(1+'Model 2'!$B$167*(U110-1)),$B$5))</f>
        <v>#N/A</v>
      </c>
      <c r="J110" s="33">
        <f t="shared" ref="J110:O110" si="112">J109</f>
        <v>0.6729383157</v>
      </c>
      <c r="K110" s="33">
        <f t="shared" si="112"/>
        <v>1.019852872</v>
      </c>
      <c r="L110" s="33">
        <f t="shared" si="112"/>
        <v>0.9584441392</v>
      </c>
      <c r="M110" s="33">
        <f t="shared" si="112"/>
        <v>0.9873117773</v>
      </c>
      <c r="N110" s="33">
        <f t="shared" si="112"/>
        <v>1.03427941</v>
      </c>
      <c r="O110" s="33">
        <f t="shared" si="112"/>
        <v>1</v>
      </c>
      <c r="P110" s="33">
        <f t="array" ref="P110">IFERROR(INDEX('Model 2'!EMBLEMFac26,MATCH(H110,'Model 2'!$S$8:$S$129,0)),P109)</f>
        <v>1.402407806</v>
      </c>
      <c r="Q110" s="33" t="str">
        <f t="array" ref="Q110">INDEX('Model 2'!EMBLEMFac9Fac18,MATCH(I110,'Model 2'!$A$133:$A$162,1),MATCH($D$4,'Model 2'!$C$132:$G$132,0))</f>
        <v>#N/A</v>
      </c>
      <c r="R110" s="33" t="str">
        <f t="shared" si="5"/>
        <v>#N/A</v>
      </c>
      <c r="S110" s="33" t="str">
        <f t="shared" si="2"/>
        <v>#N/A</v>
      </c>
      <c r="T110" s="5"/>
      <c r="U110" s="18">
        <f t="shared" si="19"/>
        <v>9</v>
      </c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18">
        <f t="shared" si="17"/>
        <v>88</v>
      </c>
      <c r="H111" s="5" t="s">
        <v>304</v>
      </c>
      <c r="I111" s="32" t="str">
        <f>IF('Model 2'!$B$168="C",$B$5*(1+'Model 2'!$B$167)^(U111-1),IF('Model 2'!$B$168="S",$B$5*(1+'Model 2'!$B$167*(U111-1)),$B$5))</f>
        <v>#N/A</v>
      </c>
      <c r="J111" s="33">
        <f t="shared" ref="J111:O111" si="113">J110</f>
        <v>0.6729383157</v>
      </c>
      <c r="K111" s="33">
        <f t="shared" si="113"/>
        <v>1.019852872</v>
      </c>
      <c r="L111" s="33">
        <f t="shared" si="113"/>
        <v>0.9584441392</v>
      </c>
      <c r="M111" s="33">
        <f t="shared" si="113"/>
        <v>0.9873117773</v>
      </c>
      <c r="N111" s="33">
        <f t="shared" si="113"/>
        <v>1.03427941</v>
      </c>
      <c r="O111" s="33">
        <f t="shared" si="113"/>
        <v>1</v>
      </c>
      <c r="P111" s="33">
        <f t="array" ref="P111">IFERROR(INDEX('Model 2'!EMBLEMFac26,MATCH(H111,'Model 2'!$S$8:$S$129,0)),P110)</f>
        <v>1.402798829</v>
      </c>
      <c r="Q111" s="33" t="str">
        <f t="array" ref="Q111">INDEX('Model 2'!EMBLEMFac9Fac18,MATCH(I111,'Model 2'!$A$133:$A$162,1),MATCH($D$4,'Model 2'!$C$132:$G$132,0))</f>
        <v>#N/A</v>
      </c>
      <c r="R111" s="33" t="str">
        <f t="shared" si="5"/>
        <v>#N/A</v>
      </c>
      <c r="S111" s="33" t="str">
        <f t="shared" si="2"/>
        <v>#N/A</v>
      </c>
      <c r="T111" s="5"/>
      <c r="U111" s="18">
        <f t="shared" si="19"/>
        <v>9</v>
      </c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18">
        <f t="shared" si="17"/>
        <v>89</v>
      </c>
      <c r="H112" s="5" t="s">
        <v>306</v>
      </c>
      <c r="I112" s="32" t="str">
        <f>IF('Model 2'!$B$168="C",$B$5*(1+'Model 2'!$B$167)^(U112-1),IF('Model 2'!$B$168="S",$B$5*(1+'Model 2'!$B$167*(U112-1)),$B$5))</f>
        <v>#N/A</v>
      </c>
      <c r="J112" s="33">
        <f t="shared" ref="J112:O112" si="114">J111</f>
        <v>0.6729383157</v>
      </c>
      <c r="K112" s="33">
        <f t="shared" si="114"/>
        <v>1.019852872</v>
      </c>
      <c r="L112" s="33">
        <f t="shared" si="114"/>
        <v>0.9584441392</v>
      </c>
      <c r="M112" s="33">
        <f t="shared" si="114"/>
        <v>0.9873117773</v>
      </c>
      <c r="N112" s="33">
        <f t="shared" si="114"/>
        <v>1.03427941</v>
      </c>
      <c r="O112" s="33">
        <f t="shared" si="114"/>
        <v>1</v>
      </c>
      <c r="P112" s="33">
        <f t="array" ref="P112">IFERROR(INDEX('Model 2'!EMBLEMFac26,MATCH(H112,'Model 2'!$S$8:$S$129,0)),P111)</f>
        <v>1.403255465</v>
      </c>
      <c r="Q112" s="33" t="str">
        <f t="array" ref="Q112">INDEX('Model 2'!EMBLEMFac9Fac18,MATCH(I112,'Model 2'!$A$133:$A$162,1),MATCH($D$4,'Model 2'!$C$132:$G$132,0))</f>
        <v>#N/A</v>
      </c>
      <c r="R112" s="33" t="str">
        <f t="shared" si="5"/>
        <v>#N/A</v>
      </c>
      <c r="S112" s="33" t="str">
        <f t="shared" si="2"/>
        <v>#N/A</v>
      </c>
      <c r="T112" s="5"/>
      <c r="U112" s="18">
        <f t="shared" si="19"/>
        <v>10</v>
      </c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18">
        <f t="shared" si="17"/>
        <v>89</v>
      </c>
      <c r="H113" s="5" t="s">
        <v>308</v>
      </c>
      <c r="I113" s="32" t="str">
        <f>IF('Model 2'!$B$168="C",$B$5*(1+'Model 2'!$B$167)^(U113-1),IF('Model 2'!$B$168="S",$B$5*(1+'Model 2'!$B$167*(U113-1)),$B$5))</f>
        <v>#N/A</v>
      </c>
      <c r="J113" s="33">
        <f t="shared" ref="J113:O113" si="115">J112</f>
        <v>0.6729383157</v>
      </c>
      <c r="K113" s="33">
        <f t="shared" si="115"/>
        <v>1.019852872</v>
      </c>
      <c r="L113" s="33">
        <f t="shared" si="115"/>
        <v>0.9584441392</v>
      </c>
      <c r="M113" s="33">
        <f t="shared" si="115"/>
        <v>0.9873117773</v>
      </c>
      <c r="N113" s="33">
        <f t="shared" si="115"/>
        <v>1.03427941</v>
      </c>
      <c r="O113" s="33">
        <f t="shared" si="115"/>
        <v>1</v>
      </c>
      <c r="P113" s="33">
        <f t="array" ref="P113">IFERROR(INDEX('Model 2'!EMBLEMFac26,MATCH(H113,'Model 2'!$S$8:$S$129,0)),P112)</f>
        <v>1.403790728</v>
      </c>
      <c r="Q113" s="33" t="str">
        <f t="array" ref="Q113">INDEX('Model 2'!EMBLEMFac9Fac18,MATCH(I113,'Model 2'!$A$133:$A$162,1),MATCH($D$4,'Model 2'!$C$132:$G$132,0))</f>
        <v>#N/A</v>
      </c>
      <c r="R113" s="33" t="str">
        <f t="shared" si="5"/>
        <v>#N/A</v>
      </c>
      <c r="S113" s="33" t="str">
        <f t="shared" si="2"/>
        <v>#N/A</v>
      </c>
      <c r="T113" s="5"/>
      <c r="U113" s="18">
        <f t="shared" si="19"/>
        <v>10</v>
      </c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18">
        <f t="shared" si="17"/>
        <v>89</v>
      </c>
      <c r="H114" s="5" t="s">
        <v>310</v>
      </c>
      <c r="I114" s="32" t="str">
        <f>IF('Model 2'!$B$168="C",$B$5*(1+'Model 2'!$B$167)^(U114-1),IF('Model 2'!$B$168="S",$B$5*(1+'Model 2'!$B$167*(U114-1)),$B$5))</f>
        <v>#N/A</v>
      </c>
      <c r="J114" s="33">
        <f t="shared" ref="J114:O114" si="116">J113</f>
        <v>0.6729383157</v>
      </c>
      <c r="K114" s="33">
        <f t="shared" si="116"/>
        <v>1.019852872</v>
      </c>
      <c r="L114" s="33">
        <f t="shared" si="116"/>
        <v>0.9584441392</v>
      </c>
      <c r="M114" s="33">
        <f t="shared" si="116"/>
        <v>0.9873117773</v>
      </c>
      <c r="N114" s="33">
        <f t="shared" si="116"/>
        <v>1.03427941</v>
      </c>
      <c r="O114" s="33">
        <f t="shared" si="116"/>
        <v>1</v>
      </c>
      <c r="P114" s="33">
        <f t="array" ref="P114">IFERROR(INDEX('Model 2'!EMBLEMFac26,MATCH(H114,'Model 2'!$S$8:$S$129,0)),P113)</f>
        <v>1.40441864</v>
      </c>
      <c r="Q114" s="33" t="str">
        <f t="array" ref="Q114">INDEX('Model 2'!EMBLEMFac9Fac18,MATCH(I114,'Model 2'!$A$133:$A$162,1),MATCH($D$4,'Model 2'!$C$132:$G$132,0))</f>
        <v>#N/A</v>
      </c>
      <c r="R114" s="33" t="str">
        <f t="shared" si="5"/>
        <v>#N/A</v>
      </c>
      <c r="S114" s="33" t="str">
        <f t="shared" si="2"/>
        <v>#N/A</v>
      </c>
      <c r="T114" s="5"/>
      <c r="U114" s="18">
        <f t="shared" si="19"/>
        <v>10</v>
      </c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18">
        <f t="shared" si="17"/>
        <v>89</v>
      </c>
      <c r="H115" s="5" t="s">
        <v>312</v>
      </c>
      <c r="I115" s="32" t="str">
        <f>IF('Model 2'!$B$168="C",$B$5*(1+'Model 2'!$B$167)^(U115-1),IF('Model 2'!$B$168="S",$B$5*(1+'Model 2'!$B$167*(U115-1)),$B$5))</f>
        <v>#N/A</v>
      </c>
      <c r="J115" s="33">
        <f t="shared" ref="J115:O115" si="117">J114</f>
        <v>0.6729383157</v>
      </c>
      <c r="K115" s="33">
        <f t="shared" si="117"/>
        <v>1.019852872</v>
      </c>
      <c r="L115" s="33">
        <f t="shared" si="117"/>
        <v>0.9584441392</v>
      </c>
      <c r="M115" s="33">
        <f t="shared" si="117"/>
        <v>0.9873117773</v>
      </c>
      <c r="N115" s="33">
        <f t="shared" si="117"/>
        <v>1.03427941</v>
      </c>
      <c r="O115" s="33">
        <f t="shared" si="117"/>
        <v>1</v>
      </c>
      <c r="P115" s="33">
        <f t="array" ref="P115">IFERROR(INDEX('Model 2'!EMBLEMFac26,MATCH(H115,'Model 2'!$S$8:$S$129,0)),P114)</f>
        <v>1.40515427</v>
      </c>
      <c r="Q115" s="33" t="str">
        <f t="array" ref="Q115">INDEX('Model 2'!EMBLEMFac9Fac18,MATCH(I115,'Model 2'!$A$133:$A$162,1),MATCH($D$4,'Model 2'!$C$132:$G$132,0))</f>
        <v>#N/A</v>
      </c>
      <c r="R115" s="33" t="str">
        <f t="shared" si="5"/>
        <v>#N/A</v>
      </c>
      <c r="S115" s="33" t="str">
        <f t="shared" si="2"/>
        <v>#N/A</v>
      </c>
      <c r="T115" s="5"/>
      <c r="U115" s="18">
        <f t="shared" si="19"/>
        <v>10</v>
      </c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18">
        <f t="shared" si="17"/>
        <v>89</v>
      </c>
      <c r="H116" s="5" t="s">
        <v>314</v>
      </c>
      <c r="I116" s="32" t="str">
        <f>IF('Model 2'!$B$168="C",$B$5*(1+'Model 2'!$B$167)^(U116-1),IF('Model 2'!$B$168="S",$B$5*(1+'Model 2'!$B$167*(U116-1)),$B$5))</f>
        <v>#N/A</v>
      </c>
      <c r="J116" s="33">
        <f t="shared" ref="J116:O116" si="118">J115</f>
        <v>0.6729383157</v>
      </c>
      <c r="K116" s="33">
        <f t="shared" si="118"/>
        <v>1.019852872</v>
      </c>
      <c r="L116" s="33">
        <f t="shared" si="118"/>
        <v>0.9584441392</v>
      </c>
      <c r="M116" s="33">
        <f t="shared" si="118"/>
        <v>0.9873117773</v>
      </c>
      <c r="N116" s="33">
        <f t="shared" si="118"/>
        <v>1.03427941</v>
      </c>
      <c r="O116" s="33">
        <f t="shared" si="118"/>
        <v>1</v>
      </c>
      <c r="P116" s="33">
        <f t="array" ref="P116">IFERROR(INDEX('Model 2'!EMBLEMFac26,MATCH(H116,'Model 2'!$S$8:$S$129,0)),P115)</f>
        <v>1.40601378</v>
      </c>
      <c r="Q116" s="33" t="str">
        <f t="array" ref="Q116">INDEX('Model 2'!EMBLEMFac9Fac18,MATCH(I116,'Model 2'!$A$133:$A$162,1),MATCH($D$4,'Model 2'!$C$132:$G$132,0))</f>
        <v>#N/A</v>
      </c>
      <c r="R116" s="33" t="str">
        <f t="shared" si="5"/>
        <v>#N/A</v>
      </c>
      <c r="S116" s="33" t="str">
        <f t="shared" si="2"/>
        <v>#N/A</v>
      </c>
      <c r="T116" s="5"/>
      <c r="U116" s="18">
        <f t="shared" si="19"/>
        <v>10</v>
      </c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18">
        <f t="shared" si="17"/>
        <v>89</v>
      </c>
      <c r="H117" s="5" t="s">
        <v>316</v>
      </c>
      <c r="I117" s="32" t="str">
        <f>IF('Model 2'!$B$168="C",$B$5*(1+'Model 2'!$B$167)^(U117-1),IF('Model 2'!$B$168="S",$B$5*(1+'Model 2'!$B$167*(U117-1)),$B$5))</f>
        <v>#N/A</v>
      </c>
      <c r="J117" s="33">
        <f t="shared" ref="J117:O117" si="119">J116</f>
        <v>0.6729383157</v>
      </c>
      <c r="K117" s="33">
        <f t="shared" si="119"/>
        <v>1.019852872</v>
      </c>
      <c r="L117" s="33">
        <f t="shared" si="119"/>
        <v>0.9584441392</v>
      </c>
      <c r="M117" s="33">
        <f t="shared" si="119"/>
        <v>0.9873117773</v>
      </c>
      <c r="N117" s="33">
        <f t="shared" si="119"/>
        <v>1.03427941</v>
      </c>
      <c r="O117" s="33">
        <f t="shared" si="119"/>
        <v>1</v>
      </c>
      <c r="P117" s="33">
        <f t="array" ref="P117">IFERROR(INDEX('Model 2'!EMBLEMFac26,MATCH(H117,'Model 2'!$S$8:$S$129,0)),P116)</f>
        <v>1.407014465</v>
      </c>
      <c r="Q117" s="33" t="str">
        <f t="array" ref="Q117">INDEX('Model 2'!EMBLEMFac9Fac18,MATCH(I117,'Model 2'!$A$133:$A$162,1),MATCH($D$4,'Model 2'!$C$132:$G$132,0))</f>
        <v>#N/A</v>
      </c>
      <c r="R117" s="33" t="str">
        <f t="shared" si="5"/>
        <v>#N/A</v>
      </c>
      <c r="S117" s="33" t="str">
        <f t="shared" si="2"/>
        <v>#N/A</v>
      </c>
      <c r="T117" s="5"/>
      <c r="U117" s="18">
        <f t="shared" si="19"/>
        <v>10</v>
      </c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18">
        <f t="shared" si="17"/>
        <v>89</v>
      </c>
      <c r="H118" s="5" t="s">
        <v>318</v>
      </c>
      <c r="I118" s="32" t="str">
        <f>IF('Model 2'!$B$168="C",$B$5*(1+'Model 2'!$B$167)^(U118-1),IF('Model 2'!$B$168="S",$B$5*(1+'Model 2'!$B$167*(U118-1)),$B$5))</f>
        <v>#N/A</v>
      </c>
      <c r="J118" s="33">
        <f t="shared" ref="J118:O118" si="120">J117</f>
        <v>0.6729383157</v>
      </c>
      <c r="K118" s="33">
        <f t="shared" si="120"/>
        <v>1.019852872</v>
      </c>
      <c r="L118" s="33">
        <f t="shared" si="120"/>
        <v>0.9584441392</v>
      </c>
      <c r="M118" s="33">
        <f t="shared" si="120"/>
        <v>0.9873117773</v>
      </c>
      <c r="N118" s="33">
        <f t="shared" si="120"/>
        <v>1.03427941</v>
      </c>
      <c r="O118" s="33">
        <f t="shared" si="120"/>
        <v>1</v>
      </c>
      <c r="P118" s="33">
        <f t="array" ref="P118">IFERROR(INDEX('Model 2'!EMBLEMFac26,MATCH(H118,'Model 2'!$S$8:$S$129,0)),P117)</f>
        <v>1.408174808</v>
      </c>
      <c r="Q118" s="33" t="str">
        <f t="array" ref="Q118">INDEX('Model 2'!EMBLEMFac9Fac18,MATCH(I118,'Model 2'!$A$133:$A$162,1),MATCH($D$4,'Model 2'!$C$132:$G$132,0))</f>
        <v>#N/A</v>
      </c>
      <c r="R118" s="33" t="str">
        <f t="shared" si="5"/>
        <v>#N/A</v>
      </c>
      <c r="S118" s="33" t="str">
        <f t="shared" si="2"/>
        <v>#N/A</v>
      </c>
      <c r="T118" s="5"/>
      <c r="U118" s="18">
        <f t="shared" si="19"/>
        <v>10</v>
      </c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18">
        <f t="shared" si="17"/>
        <v>89</v>
      </c>
      <c r="H119" s="5" t="s">
        <v>320</v>
      </c>
      <c r="I119" s="32" t="str">
        <f>IF('Model 2'!$B$168="C",$B$5*(1+'Model 2'!$B$167)^(U119-1),IF('Model 2'!$B$168="S",$B$5*(1+'Model 2'!$B$167*(U119-1)),$B$5))</f>
        <v>#N/A</v>
      </c>
      <c r="J119" s="33">
        <f t="shared" ref="J119:O119" si="121">J118</f>
        <v>0.6729383157</v>
      </c>
      <c r="K119" s="33">
        <f t="shared" si="121"/>
        <v>1.019852872</v>
      </c>
      <c r="L119" s="33">
        <f t="shared" si="121"/>
        <v>0.9584441392</v>
      </c>
      <c r="M119" s="33">
        <f t="shared" si="121"/>
        <v>0.9873117773</v>
      </c>
      <c r="N119" s="33">
        <f t="shared" si="121"/>
        <v>1.03427941</v>
      </c>
      <c r="O119" s="33">
        <f t="shared" si="121"/>
        <v>1</v>
      </c>
      <c r="P119" s="33">
        <f t="array" ref="P119">IFERROR(INDEX('Model 2'!EMBLEMFac26,MATCH(H119,'Model 2'!$S$8:$S$129,0)),P118)</f>
        <v>1.409514529</v>
      </c>
      <c r="Q119" s="33" t="str">
        <f t="array" ref="Q119">INDEX('Model 2'!EMBLEMFac9Fac18,MATCH(I119,'Model 2'!$A$133:$A$162,1),MATCH($D$4,'Model 2'!$C$132:$G$132,0))</f>
        <v>#N/A</v>
      </c>
      <c r="R119" s="33" t="str">
        <f t="shared" si="5"/>
        <v>#N/A</v>
      </c>
      <c r="S119" s="33" t="str">
        <f t="shared" si="2"/>
        <v>#N/A</v>
      </c>
      <c r="T119" s="5"/>
      <c r="U119" s="18">
        <f t="shared" si="19"/>
        <v>10</v>
      </c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18">
        <f t="shared" si="17"/>
        <v>89</v>
      </c>
      <c r="H120" s="5" t="s">
        <v>322</v>
      </c>
      <c r="I120" s="32" t="str">
        <f>IF('Model 2'!$B$168="C",$B$5*(1+'Model 2'!$B$167)^(U120-1),IF('Model 2'!$B$168="S",$B$5*(1+'Model 2'!$B$167*(U120-1)),$B$5))</f>
        <v>#N/A</v>
      </c>
      <c r="J120" s="33">
        <f t="shared" ref="J120:O120" si="122">J119</f>
        <v>0.6729383157</v>
      </c>
      <c r="K120" s="33">
        <f t="shared" si="122"/>
        <v>1.019852872</v>
      </c>
      <c r="L120" s="33">
        <f t="shared" si="122"/>
        <v>0.9584441392</v>
      </c>
      <c r="M120" s="33">
        <f t="shared" si="122"/>
        <v>0.9873117773</v>
      </c>
      <c r="N120" s="33">
        <f t="shared" si="122"/>
        <v>1.03427941</v>
      </c>
      <c r="O120" s="33">
        <f t="shared" si="122"/>
        <v>1</v>
      </c>
      <c r="P120" s="33">
        <f t="array" ref="P120">IFERROR(INDEX('Model 2'!EMBLEMFac26,MATCH(H120,'Model 2'!$S$8:$S$129,0)),P119)</f>
        <v>1.411054647</v>
      </c>
      <c r="Q120" s="33" t="str">
        <f t="array" ref="Q120">INDEX('Model 2'!EMBLEMFac9Fac18,MATCH(I120,'Model 2'!$A$133:$A$162,1),MATCH($D$4,'Model 2'!$C$132:$G$132,0))</f>
        <v>#N/A</v>
      </c>
      <c r="R120" s="33" t="str">
        <f t="shared" si="5"/>
        <v>#N/A</v>
      </c>
      <c r="S120" s="33" t="str">
        <f t="shared" si="2"/>
        <v>#N/A</v>
      </c>
      <c r="T120" s="5"/>
      <c r="U120" s="18">
        <f t="shared" si="19"/>
        <v>10</v>
      </c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18">
        <f t="shared" si="17"/>
        <v>89</v>
      </c>
      <c r="H121" s="5" t="s">
        <v>324</v>
      </c>
      <c r="I121" s="32" t="str">
        <f>IF('Model 2'!$B$168="C",$B$5*(1+'Model 2'!$B$167)^(U121-1),IF('Model 2'!$B$168="S",$B$5*(1+'Model 2'!$B$167*(U121-1)),$B$5))</f>
        <v>#N/A</v>
      </c>
      <c r="J121" s="33">
        <f t="shared" ref="J121:O121" si="123">J120</f>
        <v>0.6729383157</v>
      </c>
      <c r="K121" s="33">
        <f t="shared" si="123"/>
        <v>1.019852872</v>
      </c>
      <c r="L121" s="33">
        <f t="shared" si="123"/>
        <v>0.9584441392</v>
      </c>
      <c r="M121" s="33">
        <f t="shared" si="123"/>
        <v>0.9873117773</v>
      </c>
      <c r="N121" s="33">
        <f t="shared" si="123"/>
        <v>1.03427941</v>
      </c>
      <c r="O121" s="33">
        <f t="shared" si="123"/>
        <v>1</v>
      </c>
      <c r="P121" s="33">
        <f t="array" ref="P121">IFERROR(INDEX('Model 2'!EMBLEMFac26,MATCH(H121,'Model 2'!$S$8:$S$129,0)),P120)</f>
        <v>1.412817539</v>
      </c>
      <c r="Q121" s="33" t="str">
        <f t="array" ref="Q121">INDEX('Model 2'!EMBLEMFac9Fac18,MATCH(I121,'Model 2'!$A$133:$A$162,1),MATCH($D$4,'Model 2'!$C$132:$G$132,0))</f>
        <v>#N/A</v>
      </c>
      <c r="R121" s="33" t="str">
        <f t="shared" si="5"/>
        <v>#N/A</v>
      </c>
      <c r="S121" s="33" t="str">
        <f t="shared" si="2"/>
        <v>#N/A</v>
      </c>
      <c r="T121" s="5"/>
      <c r="U121" s="18">
        <f t="shared" si="19"/>
        <v>10</v>
      </c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18">
        <f t="shared" si="17"/>
        <v>89</v>
      </c>
      <c r="H122" s="5" t="s">
        <v>326</v>
      </c>
      <c r="I122" s="32" t="str">
        <f>IF('Model 2'!$B$168="C",$B$5*(1+'Model 2'!$B$167)^(U122-1),IF('Model 2'!$B$168="S",$B$5*(1+'Model 2'!$B$167*(U122-1)),$B$5))</f>
        <v>#N/A</v>
      </c>
      <c r="J122" s="33">
        <f t="shared" ref="J122:O122" si="124">J121</f>
        <v>0.6729383157</v>
      </c>
      <c r="K122" s="33">
        <f t="shared" si="124"/>
        <v>1.019852872</v>
      </c>
      <c r="L122" s="33">
        <f t="shared" si="124"/>
        <v>0.9584441392</v>
      </c>
      <c r="M122" s="33">
        <f t="shared" si="124"/>
        <v>0.9873117773</v>
      </c>
      <c r="N122" s="33">
        <f t="shared" si="124"/>
        <v>1.03427941</v>
      </c>
      <c r="O122" s="33">
        <f t="shared" si="124"/>
        <v>1</v>
      </c>
      <c r="P122" s="33">
        <f t="array" ref="P122">IFERROR(INDEX('Model 2'!EMBLEMFac26,MATCH(H122,'Model 2'!$S$8:$S$129,0)),P121)</f>
        <v>1.41482701</v>
      </c>
      <c r="Q122" s="33" t="str">
        <f t="array" ref="Q122">INDEX('Model 2'!EMBLEMFac9Fac18,MATCH(I122,'Model 2'!$A$133:$A$162,1),MATCH($D$4,'Model 2'!$C$132:$G$132,0))</f>
        <v>#N/A</v>
      </c>
      <c r="R122" s="33" t="str">
        <f t="shared" si="5"/>
        <v>#N/A</v>
      </c>
      <c r="S122" s="33" t="str">
        <f t="shared" si="2"/>
        <v>#N/A</v>
      </c>
      <c r="T122" s="5"/>
      <c r="U122" s="18">
        <f t="shared" si="19"/>
        <v>10</v>
      </c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18">
        <f t="shared" si="17"/>
        <v>89</v>
      </c>
      <c r="H123" s="5" t="s">
        <v>328</v>
      </c>
      <c r="I123" s="32" t="str">
        <f>IF('Model 2'!$B$168="C",$B$5*(1+'Model 2'!$B$167)^(U123-1),IF('Model 2'!$B$168="S",$B$5*(1+'Model 2'!$B$167*(U123-1)),$B$5))</f>
        <v>#N/A</v>
      </c>
      <c r="J123" s="33">
        <f t="shared" ref="J123:O123" si="125">J122</f>
        <v>0.6729383157</v>
      </c>
      <c r="K123" s="33">
        <f t="shared" si="125"/>
        <v>1.019852872</v>
      </c>
      <c r="L123" s="33">
        <f t="shared" si="125"/>
        <v>0.9584441392</v>
      </c>
      <c r="M123" s="33">
        <f t="shared" si="125"/>
        <v>0.9873117773</v>
      </c>
      <c r="N123" s="33">
        <f t="shared" si="125"/>
        <v>1.03427941</v>
      </c>
      <c r="O123" s="33">
        <f t="shared" si="125"/>
        <v>1</v>
      </c>
      <c r="P123" s="33">
        <f t="array" ref="P123">IFERROR(INDEX('Model 2'!EMBLEMFac26,MATCH(H123,'Model 2'!$S$8:$S$129,0)),P122)</f>
        <v>1.417108374</v>
      </c>
      <c r="Q123" s="33" t="str">
        <f t="array" ref="Q123">INDEX('Model 2'!EMBLEMFac9Fac18,MATCH(I123,'Model 2'!$A$133:$A$162,1),MATCH($D$4,'Model 2'!$C$132:$G$132,0))</f>
        <v>#N/A</v>
      </c>
      <c r="R123" s="33" t="str">
        <f t="shared" si="5"/>
        <v>#N/A</v>
      </c>
      <c r="S123" s="33" t="str">
        <f t="shared" si="2"/>
        <v>#N/A</v>
      </c>
      <c r="T123" s="5"/>
      <c r="U123" s="18">
        <f t="shared" si="19"/>
        <v>10</v>
      </c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18">
        <f t="shared" si="17"/>
        <v>90</v>
      </c>
      <c r="H124" s="5" t="s">
        <v>330</v>
      </c>
      <c r="I124" s="32" t="str">
        <f>IF('Model 2'!$B$168="C",$B$5*(1+'Model 2'!$B$167)^(U124-1),IF('Model 2'!$B$168="S",$B$5*(1+'Model 2'!$B$167*(U124-1)),$B$5))</f>
        <v>#N/A</v>
      </c>
      <c r="J124" s="33">
        <f t="shared" ref="J124:O124" si="126">J123</f>
        <v>0.6729383157</v>
      </c>
      <c r="K124" s="33">
        <f t="shared" si="126"/>
        <v>1.019852872</v>
      </c>
      <c r="L124" s="33">
        <f t="shared" si="126"/>
        <v>0.9584441392</v>
      </c>
      <c r="M124" s="33">
        <f t="shared" si="126"/>
        <v>0.9873117773</v>
      </c>
      <c r="N124" s="33">
        <f t="shared" si="126"/>
        <v>1.03427941</v>
      </c>
      <c r="O124" s="33">
        <f t="shared" si="126"/>
        <v>1</v>
      </c>
      <c r="P124" s="33">
        <f t="array" ref="P124">IFERROR(INDEX('Model 2'!EMBLEMFac26,MATCH(H124,'Model 2'!$S$8:$S$129,0)),P123)</f>
        <v>1.419688532</v>
      </c>
      <c r="Q124" s="33" t="str">
        <f t="array" ref="Q124">INDEX('Model 2'!EMBLEMFac9Fac18,MATCH(I124,'Model 2'!$A$133:$A$162,1),MATCH($D$4,'Model 2'!$C$132:$G$132,0))</f>
        <v>#N/A</v>
      </c>
      <c r="R124" s="33" t="str">
        <f t="shared" si="5"/>
        <v>#N/A</v>
      </c>
      <c r="S124" s="33" t="str">
        <f t="shared" si="2"/>
        <v>#N/A</v>
      </c>
      <c r="T124" s="5"/>
      <c r="U124" s="18">
        <f t="shared" si="19"/>
        <v>11</v>
      </c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18">
        <f t="shared" si="17"/>
        <v>90</v>
      </c>
      <c r="H125" s="5" t="s">
        <v>397</v>
      </c>
      <c r="I125" s="32" t="str">
        <f>IF('Model 2'!$B$168="C",$B$5*(1+'Model 2'!$B$167)^(U125-1),IF('Model 2'!$B$168="S",$B$5*(1+'Model 2'!$B$167*(U125-1)),$B$5))</f>
        <v>#N/A</v>
      </c>
      <c r="J125" s="33">
        <f t="shared" ref="J125:O125" si="127">J124</f>
        <v>0.6729383157</v>
      </c>
      <c r="K125" s="33">
        <f t="shared" si="127"/>
        <v>1.019852872</v>
      </c>
      <c r="L125" s="33">
        <f t="shared" si="127"/>
        <v>0.9584441392</v>
      </c>
      <c r="M125" s="33">
        <f t="shared" si="127"/>
        <v>0.9873117773</v>
      </c>
      <c r="N125" s="33">
        <f t="shared" si="127"/>
        <v>1.03427941</v>
      </c>
      <c r="O125" s="33">
        <f t="shared" si="127"/>
        <v>1</v>
      </c>
      <c r="P125" s="33">
        <f t="array" ref="P125">IFERROR(INDEX('Model 2'!EMBLEMFac26,MATCH(H125,'Model 2'!$S$8:$S$129,0)),P124)</f>
        <v>1.419688532</v>
      </c>
      <c r="Q125" s="33" t="str">
        <f t="array" ref="Q125">INDEX('Model 2'!EMBLEMFac9Fac18,MATCH(I125,'Model 2'!$A$133:$A$162,1),MATCH($D$4,'Model 2'!$C$132:$G$132,0))</f>
        <v>#N/A</v>
      </c>
      <c r="R125" s="33" t="str">
        <f t="shared" si="5"/>
        <v>#N/A</v>
      </c>
      <c r="S125" s="33" t="str">
        <f t="shared" si="2"/>
        <v>#N/A</v>
      </c>
      <c r="T125" s="5"/>
      <c r="U125" s="18">
        <f t="shared" si="19"/>
        <v>11</v>
      </c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18">
        <f t="shared" si="17"/>
        <v>90</v>
      </c>
      <c r="H126" s="5" t="s">
        <v>398</v>
      </c>
      <c r="I126" s="32" t="str">
        <f>IF('Model 2'!$B$168="C",$B$5*(1+'Model 2'!$B$167)^(U126-1),IF('Model 2'!$B$168="S",$B$5*(1+'Model 2'!$B$167*(U126-1)),$B$5))</f>
        <v>#N/A</v>
      </c>
      <c r="J126" s="33">
        <f t="shared" ref="J126:O126" si="128">J125</f>
        <v>0.6729383157</v>
      </c>
      <c r="K126" s="33">
        <f t="shared" si="128"/>
        <v>1.019852872</v>
      </c>
      <c r="L126" s="33">
        <f t="shared" si="128"/>
        <v>0.9584441392</v>
      </c>
      <c r="M126" s="33">
        <f t="shared" si="128"/>
        <v>0.9873117773</v>
      </c>
      <c r="N126" s="33">
        <f t="shared" si="128"/>
        <v>1.03427941</v>
      </c>
      <c r="O126" s="33">
        <f t="shared" si="128"/>
        <v>1</v>
      </c>
      <c r="P126" s="33">
        <f t="array" ref="P126">IFERROR(INDEX('Model 2'!EMBLEMFac26,MATCH(H126,'Model 2'!$S$8:$S$129,0)),P125)</f>
        <v>1.419688532</v>
      </c>
      <c r="Q126" s="33" t="str">
        <f t="array" ref="Q126">INDEX('Model 2'!EMBLEMFac9Fac18,MATCH(I126,'Model 2'!$A$133:$A$162,1),MATCH($D$4,'Model 2'!$C$132:$G$132,0))</f>
        <v>#N/A</v>
      </c>
      <c r="R126" s="33" t="str">
        <f t="shared" si="5"/>
        <v>#N/A</v>
      </c>
      <c r="S126" s="33" t="str">
        <f t="shared" si="2"/>
        <v>#N/A</v>
      </c>
      <c r="T126" s="5"/>
      <c r="U126" s="18">
        <f t="shared" si="19"/>
        <v>11</v>
      </c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18">
        <f t="shared" si="17"/>
        <v>90</v>
      </c>
      <c r="H127" s="5" t="s">
        <v>399</v>
      </c>
      <c r="I127" s="32" t="str">
        <f>IF('Model 2'!$B$168="C",$B$5*(1+'Model 2'!$B$167)^(U127-1),IF('Model 2'!$B$168="S",$B$5*(1+'Model 2'!$B$167*(U127-1)),$B$5))</f>
        <v>#N/A</v>
      </c>
      <c r="J127" s="33">
        <f t="shared" ref="J127:O127" si="129">J126</f>
        <v>0.6729383157</v>
      </c>
      <c r="K127" s="33">
        <f t="shared" si="129"/>
        <v>1.019852872</v>
      </c>
      <c r="L127" s="33">
        <f t="shared" si="129"/>
        <v>0.9584441392</v>
      </c>
      <c r="M127" s="33">
        <f t="shared" si="129"/>
        <v>0.9873117773</v>
      </c>
      <c r="N127" s="33">
        <f t="shared" si="129"/>
        <v>1.03427941</v>
      </c>
      <c r="O127" s="33">
        <f t="shared" si="129"/>
        <v>1</v>
      </c>
      <c r="P127" s="33">
        <f t="array" ref="P127">IFERROR(INDEX('Model 2'!EMBLEMFac26,MATCH(H127,'Model 2'!$S$8:$S$129,0)),P126)</f>
        <v>1.419688532</v>
      </c>
      <c r="Q127" s="33" t="str">
        <f t="array" ref="Q127">INDEX('Model 2'!EMBLEMFac9Fac18,MATCH(I127,'Model 2'!$A$133:$A$162,1),MATCH($D$4,'Model 2'!$C$132:$G$132,0))</f>
        <v>#N/A</v>
      </c>
      <c r="R127" s="33" t="str">
        <f t="shared" si="5"/>
        <v>#N/A</v>
      </c>
      <c r="S127" s="33" t="str">
        <f t="shared" si="2"/>
        <v>#N/A</v>
      </c>
      <c r="T127" s="5"/>
      <c r="U127" s="18">
        <f t="shared" si="19"/>
        <v>11</v>
      </c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18">
        <f t="shared" si="17"/>
        <v>90</v>
      </c>
      <c r="H128" s="5" t="s">
        <v>400</v>
      </c>
      <c r="I128" s="32" t="str">
        <f>IF('Model 2'!$B$168="C",$B$5*(1+'Model 2'!$B$167)^(U128-1),IF('Model 2'!$B$168="S",$B$5*(1+'Model 2'!$B$167*(U128-1)),$B$5))</f>
        <v>#N/A</v>
      </c>
      <c r="J128" s="33">
        <f t="shared" ref="J128:O128" si="130">J127</f>
        <v>0.6729383157</v>
      </c>
      <c r="K128" s="33">
        <f t="shared" si="130"/>
        <v>1.019852872</v>
      </c>
      <c r="L128" s="33">
        <f t="shared" si="130"/>
        <v>0.9584441392</v>
      </c>
      <c r="M128" s="33">
        <f t="shared" si="130"/>
        <v>0.9873117773</v>
      </c>
      <c r="N128" s="33">
        <f t="shared" si="130"/>
        <v>1.03427941</v>
      </c>
      <c r="O128" s="33">
        <f t="shared" si="130"/>
        <v>1</v>
      </c>
      <c r="P128" s="33">
        <f t="array" ref="P128">IFERROR(INDEX('Model 2'!EMBLEMFac26,MATCH(H128,'Model 2'!$S$8:$S$129,0)),P127)</f>
        <v>1.419688532</v>
      </c>
      <c r="Q128" s="33" t="str">
        <f t="array" ref="Q128">INDEX('Model 2'!EMBLEMFac9Fac18,MATCH(I128,'Model 2'!$A$133:$A$162,1),MATCH($D$4,'Model 2'!$C$132:$G$132,0))</f>
        <v>#N/A</v>
      </c>
      <c r="R128" s="33" t="str">
        <f t="shared" si="5"/>
        <v>#N/A</v>
      </c>
      <c r="S128" s="33" t="str">
        <f t="shared" si="2"/>
        <v>#N/A</v>
      </c>
      <c r="T128" s="5"/>
      <c r="U128" s="18">
        <f t="shared" si="19"/>
        <v>11</v>
      </c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18">
        <f t="shared" si="17"/>
        <v>90</v>
      </c>
      <c r="H129" s="5" t="s">
        <v>401</v>
      </c>
      <c r="I129" s="32" t="str">
        <f>IF('Model 2'!$B$168="C",$B$5*(1+'Model 2'!$B$167)^(U129-1),IF('Model 2'!$B$168="S",$B$5*(1+'Model 2'!$B$167*(U129-1)),$B$5))</f>
        <v>#N/A</v>
      </c>
      <c r="J129" s="33">
        <f t="shared" ref="J129:O129" si="131">J128</f>
        <v>0.6729383157</v>
      </c>
      <c r="K129" s="33">
        <f t="shared" si="131"/>
        <v>1.019852872</v>
      </c>
      <c r="L129" s="33">
        <f t="shared" si="131"/>
        <v>0.9584441392</v>
      </c>
      <c r="M129" s="33">
        <f t="shared" si="131"/>
        <v>0.9873117773</v>
      </c>
      <c r="N129" s="33">
        <f t="shared" si="131"/>
        <v>1.03427941</v>
      </c>
      <c r="O129" s="33">
        <f t="shared" si="131"/>
        <v>1</v>
      </c>
      <c r="P129" s="33">
        <f t="array" ref="P129">IFERROR(INDEX('Model 2'!EMBLEMFac26,MATCH(H129,'Model 2'!$S$8:$S$129,0)),P128)</f>
        <v>1.419688532</v>
      </c>
      <c r="Q129" s="33" t="str">
        <f t="array" ref="Q129">INDEX('Model 2'!EMBLEMFac9Fac18,MATCH(I129,'Model 2'!$A$133:$A$162,1),MATCH($D$4,'Model 2'!$C$132:$G$132,0))</f>
        <v>#N/A</v>
      </c>
      <c r="R129" s="33" t="str">
        <f t="shared" si="5"/>
        <v>#N/A</v>
      </c>
      <c r="S129" s="33" t="str">
        <f t="shared" si="2"/>
        <v>#N/A</v>
      </c>
      <c r="T129" s="5"/>
      <c r="U129" s="18">
        <f t="shared" si="19"/>
        <v>11</v>
      </c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18">
        <f t="shared" si="17"/>
        <v>90</v>
      </c>
      <c r="H130" s="5" t="s">
        <v>402</v>
      </c>
      <c r="I130" s="32" t="str">
        <f>IF('Model 2'!$B$168="C",$B$5*(1+'Model 2'!$B$167)^(U130-1),IF('Model 2'!$B$168="S",$B$5*(1+'Model 2'!$B$167*(U130-1)),$B$5))</f>
        <v>#N/A</v>
      </c>
      <c r="J130" s="33">
        <f t="shared" ref="J130:O130" si="132">J129</f>
        <v>0.6729383157</v>
      </c>
      <c r="K130" s="33">
        <f t="shared" si="132"/>
        <v>1.019852872</v>
      </c>
      <c r="L130" s="33">
        <f t="shared" si="132"/>
        <v>0.9584441392</v>
      </c>
      <c r="M130" s="33">
        <f t="shared" si="132"/>
        <v>0.9873117773</v>
      </c>
      <c r="N130" s="33">
        <f t="shared" si="132"/>
        <v>1.03427941</v>
      </c>
      <c r="O130" s="33">
        <f t="shared" si="132"/>
        <v>1</v>
      </c>
      <c r="P130" s="33">
        <f t="array" ref="P130">IFERROR(INDEX('Model 2'!EMBLEMFac26,MATCH(H130,'Model 2'!$S$8:$S$129,0)),P129)</f>
        <v>1.419688532</v>
      </c>
      <c r="Q130" s="33" t="str">
        <f t="array" ref="Q130">INDEX('Model 2'!EMBLEMFac9Fac18,MATCH(I130,'Model 2'!$A$133:$A$162,1),MATCH($D$4,'Model 2'!$C$132:$G$132,0))</f>
        <v>#N/A</v>
      </c>
      <c r="R130" s="33" t="str">
        <f t="shared" si="5"/>
        <v>#N/A</v>
      </c>
      <c r="S130" s="33" t="str">
        <f t="shared" si="2"/>
        <v>#N/A</v>
      </c>
      <c r="T130" s="5"/>
      <c r="U130" s="18">
        <f t="shared" si="19"/>
        <v>11</v>
      </c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18">
        <f t="shared" si="17"/>
        <v>90</v>
      </c>
      <c r="H131" s="5" t="s">
        <v>403</v>
      </c>
      <c r="I131" s="32" t="str">
        <f>IF('Model 2'!$B$168="C",$B$5*(1+'Model 2'!$B$167)^(U131-1),IF('Model 2'!$B$168="S",$B$5*(1+'Model 2'!$B$167*(U131-1)),$B$5))</f>
        <v>#N/A</v>
      </c>
      <c r="J131" s="33">
        <f t="shared" ref="J131:O131" si="133">J130</f>
        <v>0.6729383157</v>
      </c>
      <c r="K131" s="33">
        <f t="shared" si="133"/>
        <v>1.019852872</v>
      </c>
      <c r="L131" s="33">
        <f t="shared" si="133"/>
        <v>0.9584441392</v>
      </c>
      <c r="M131" s="33">
        <f t="shared" si="133"/>
        <v>0.9873117773</v>
      </c>
      <c r="N131" s="33">
        <f t="shared" si="133"/>
        <v>1.03427941</v>
      </c>
      <c r="O131" s="33">
        <f t="shared" si="133"/>
        <v>1</v>
      </c>
      <c r="P131" s="33">
        <f t="array" ref="P131">IFERROR(INDEX('Model 2'!EMBLEMFac26,MATCH(H131,'Model 2'!$S$8:$S$129,0)),P130)</f>
        <v>1.419688532</v>
      </c>
      <c r="Q131" s="33" t="str">
        <f t="array" ref="Q131">INDEX('Model 2'!EMBLEMFac9Fac18,MATCH(I131,'Model 2'!$A$133:$A$162,1),MATCH($D$4,'Model 2'!$C$132:$G$132,0))</f>
        <v>#N/A</v>
      </c>
      <c r="R131" s="33" t="str">
        <f t="shared" si="5"/>
        <v>#N/A</v>
      </c>
      <c r="S131" s="33" t="str">
        <f t="shared" si="2"/>
        <v>#N/A</v>
      </c>
      <c r="T131" s="5"/>
      <c r="U131" s="18">
        <f t="shared" si="19"/>
        <v>11</v>
      </c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18">
        <f t="shared" si="17"/>
        <v>90</v>
      </c>
      <c r="H132" s="5" t="s">
        <v>404</v>
      </c>
      <c r="I132" s="32" t="str">
        <f>IF('Model 2'!$B$168="C",$B$5*(1+'Model 2'!$B$167)^(U132-1),IF('Model 2'!$B$168="S",$B$5*(1+'Model 2'!$B$167*(U132-1)),$B$5))</f>
        <v>#N/A</v>
      </c>
      <c r="J132" s="33">
        <f t="shared" ref="J132:O132" si="134">J131</f>
        <v>0.6729383157</v>
      </c>
      <c r="K132" s="33">
        <f t="shared" si="134"/>
        <v>1.019852872</v>
      </c>
      <c r="L132" s="33">
        <f t="shared" si="134"/>
        <v>0.9584441392</v>
      </c>
      <c r="M132" s="33">
        <f t="shared" si="134"/>
        <v>0.9873117773</v>
      </c>
      <c r="N132" s="33">
        <f t="shared" si="134"/>
        <v>1.03427941</v>
      </c>
      <c r="O132" s="33">
        <f t="shared" si="134"/>
        <v>1</v>
      </c>
      <c r="P132" s="33">
        <f t="array" ref="P132">IFERROR(INDEX('Model 2'!EMBLEMFac26,MATCH(H132,'Model 2'!$S$8:$S$129,0)),P131)</f>
        <v>1.419688532</v>
      </c>
      <c r="Q132" s="33" t="str">
        <f t="array" ref="Q132">INDEX('Model 2'!EMBLEMFac9Fac18,MATCH(I132,'Model 2'!$A$133:$A$162,1),MATCH($D$4,'Model 2'!$C$132:$G$132,0))</f>
        <v>#N/A</v>
      </c>
      <c r="R132" s="33" t="str">
        <f t="shared" si="5"/>
        <v>#N/A</v>
      </c>
      <c r="S132" s="33" t="str">
        <f t="shared" si="2"/>
        <v>#N/A</v>
      </c>
      <c r="T132" s="5"/>
      <c r="U132" s="18">
        <f t="shared" si="19"/>
        <v>11</v>
      </c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18">
        <f t="shared" si="17"/>
        <v>90</v>
      </c>
      <c r="H133" s="5" t="s">
        <v>405</v>
      </c>
      <c r="I133" s="32" t="str">
        <f>IF('Model 2'!$B$168="C",$B$5*(1+'Model 2'!$B$167)^(U133-1),IF('Model 2'!$B$168="S",$B$5*(1+'Model 2'!$B$167*(U133-1)),$B$5))</f>
        <v>#N/A</v>
      </c>
      <c r="J133" s="33">
        <f t="shared" ref="J133:O133" si="135">J132</f>
        <v>0.6729383157</v>
      </c>
      <c r="K133" s="33">
        <f t="shared" si="135"/>
        <v>1.019852872</v>
      </c>
      <c r="L133" s="33">
        <f t="shared" si="135"/>
        <v>0.9584441392</v>
      </c>
      <c r="M133" s="33">
        <f t="shared" si="135"/>
        <v>0.9873117773</v>
      </c>
      <c r="N133" s="33">
        <f t="shared" si="135"/>
        <v>1.03427941</v>
      </c>
      <c r="O133" s="33">
        <f t="shared" si="135"/>
        <v>1</v>
      </c>
      <c r="P133" s="33">
        <f t="array" ref="P133">IFERROR(INDEX('Model 2'!EMBLEMFac26,MATCH(H133,'Model 2'!$S$8:$S$129,0)),P132)</f>
        <v>1.419688532</v>
      </c>
      <c r="Q133" s="33" t="str">
        <f t="array" ref="Q133">INDEX('Model 2'!EMBLEMFac9Fac18,MATCH(I133,'Model 2'!$A$133:$A$162,1),MATCH($D$4,'Model 2'!$C$132:$G$132,0))</f>
        <v>#N/A</v>
      </c>
      <c r="R133" s="33" t="str">
        <f t="shared" si="5"/>
        <v>#N/A</v>
      </c>
      <c r="S133" s="33" t="str">
        <f t="shared" si="2"/>
        <v>#N/A</v>
      </c>
      <c r="T133" s="5"/>
      <c r="U133" s="18">
        <f t="shared" si="19"/>
        <v>11</v>
      </c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18">
        <f t="shared" si="17"/>
        <v>90</v>
      </c>
      <c r="H134" s="5" t="s">
        <v>406</v>
      </c>
      <c r="I134" s="32" t="str">
        <f>IF('Model 2'!$B$168="C",$B$5*(1+'Model 2'!$B$167)^(U134-1),IF('Model 2'!$B$168="S",$B$5*(1+'Model 2'!$B$167*(U134-1)),$B$5))</f>
        <v>#N/A</v>
      </c>
      <c r="J134" s="33">
        <f t="shared" ref="J134:O134" si="136">J133</f>
        <v>0.6729383157</v>
      </c>
      <c r="K134" s="33">
        <f t="shared" si="136"/>
        <v>1.019852872</v>
      </c>
      <c r="L134" s="33">
        <f t="shared" si="136"/>
        <v>0.9584441392</v>
      </c>
      <c r="M134" s="33">
        <f t="shared" si="136"/>
        <v>0.9873117773</v>
      </c>
      <c r="N134" s="33">
        <f t="shared" si="136"/>
        <v>1.03427941</v>
      </c>
      <c r="O134" s="33">
        <f t="shared" si="136"/>
        <v>1</v>
      </c>
      <c r="P134" s="33">
        <f t="array" ref="P134">IFERROR(INDEX('Model 2'!EMBLEMFac26,MATCH(H134,'Model 2'!$S$8:$S$129,0)),P133)</f>
        <v>1.419688532</v>
      </c>
      <c r="Q134" s="33" t="str">
        <f t="array" ref="Q134">INDEX('Model 2'!EMBLEMFac9Fac18,MATCH(I134,'Model 2'!$A$133:$A$162,1),MATCH($D$4,'Model 2'!$C$132:$G$132,0))</f>
        <v>#N/A</v>
      </c>
      <c r="R134" s="33" t="str">
        <f t="shared" si="5"/>
        <v>#N/A</v>
      </c>
      <c r="S134" s="33" t="str">
        <f t="shared" si="2"/>
        <v>#N/A</v>
      </c>
      <c r="T134" s="5"/>
      <c r="U134" s="18">
        <f t="shared" si="19"/>
        <v>11</v>
      </c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18">
        <f t="shared" si="17"/>
        <v>90</v>
      </c>
      <c r="H135" s="5" t="s">
        <v>407</v>
      </c>
      <c r="I135" s="32" t="str">
        <f>IF('Model 2'!$B$168="C",$B$5*(1+'Model 2'!$B$167)^(U135-1),IF('Model 2'!$B$168="S",$B$5*(1+'Model 2'!$B$167*(U135-1)),$B$5))</f>
        <v>#N/A</v>
      </c>
      <c r="J135" s="33">
        <f t="shared" ref="J135:O135" si="137">J134</f>
        <v>0.6729383157</v>
      </c>
      <c r="K135" s="33">
        <f t="shared" si="137"/>
        <v>1.019852872</v>
      </c>
      <c r="L135" s="33">
        <f t="shared" si="137"/>
        <v>0.9584441392</v>
      </c>
      <c r="M135" s="33">
        <f t="shared" si="137"/>
        <v>0.9873117773</v>
      </c>
      <c r="N135" s="33">
        <f t="shared" si="137"/>
        <v>1.03427941</v>
      </c>
      <c r="O135" s="33">
        <f t="shared" si="137"/>
        <v>1</v>
      </c>
      <c r="P135" s="33">
        <f t="array" ref="P135">IFERROR(INDEX('Model 2'!EMBLEMFac26,MATCH(H135,'Model 2'!$S$8:$S$129,0)),P134)</f>
        <v>1.419688532</v>
      </c>
      <c r="Q135" s="33" t="str">
        <f t="array" ref="Q135">INDEX('Model 2'!EMBLEMFac9Fac18,MATCH(I135,'Model 2'!$A$133:$A$162,1),MATCH($D$4,'Model 2'!$C$132:$G$132,0))</f>
        <v>#N/A</v>
      </c>
      <c r="R135" s="33" t="str">
        <f t="shared" si="5"/>
        <v>#N/A</v>
      </c>
      <c r="S135" s="33" t="str">
        <f t="shared" si="2"/>
        <v>#N/A</v>
      </c>
      <c r="T135" s="5"/>
      <c r="U135" s="18">
        <f t="shared" si="19"/>
        <v>11</v>
      </c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18">
        <f t="shared" si="17"/>
        <v>91</v>
      </c>
      <c r="H136" s="5" t="s">
        <v>408</v>
      </c>
      <c r="I136" s="32" t="str">
        <f>IF('Model 2'!$B$168="C",$B$5*(1+'Model 2'!$B$167)^(U136-1),IF('Model 2'!$B$168="S",$B$5*(1+'Model 2'!$B$167*(U136-1)),$B$5))</f>
        <v>#N/A</v>
      </c>
      <c r="J136" s="33">
        <f t="shared" ref="J136:O136" si="138">J135</f>
        <v>0.6729383157</v>
      </c>
      <c r="K136" s="33">
        <f t="shared" si="138"/>
        <v>1.019852872</v>
      </c>
      <c r="L136" s="33">
        <f t="shared" si="138"/>
        <v>0.9584441392</v>
      </c>
      <c r="M136" s="33">
        <f t="shared" si="138"/>
        <v>0.9873117773</v>
      </c>
      <c r="N136" s="33">
        <f t="shared" si="138"/>
        <v>1.03427941</v>
      </c>
      <c r="O136" s="33">
        <f t="shared" si="138"/>
        <v>1</v>
      </c>
      <c r="P136" s="33">
        <f t="array" ref="P136">IFERROR(INDEX('Model 2'!EMBLEMFac26,MATCH(H136,'Model 2'!$S$8:$S$129,0)),P135)</f>
        <v>1.419688532</v>
      </c>
      <c r="Q136" s="33" t="str">
        <f t="array" ref="Q136">INDEX('Model 2'!EMBLEMFac9Fac18,MATCH(I136,'Model 2'!$A$133:$A$162,1),MATCH($D$4,'Model 2'!$C$132:$G$132,0))</f>
        <v>#N/A</v>
      </c>
      <c r="R136" s="33" t="str">
        <f t="shared" si="5"/>
        <v>#N/A</v>
      </c>
      <c r="S136" s="33" t="str">
        <f t="shared" si="2"/>
        <v>#N/A</v>
      </c>
      <c r="T136" s="5"/>
      <c r="U136" s="18">
        <f t="shared" si="19"/>
        <v>12</v>
      </c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18">
        <f t="shared" si="17"/>
        <v>91</v>
      </c>
      <c r="H137" s="5" t="s">
        <v>409</v>
      </c>
      <c r="I137" s="32" t="str">
        <f>IF('Model 2'!$B$168="C",$B$5*(1+'Model 2'!$B$167)^(U137-1),IF('Model 2'!$B$168="S",$B$5*(1+'Model 2'!$B$167*(U137-1)),$B$5))</f>
        <v>#N/A</v>
      </c>
      <c r="J137" s="33">
        <f t="shared" ref="J137:O137" si="139">J136</f>
        <v>0.6729383157</v>
      </c>
      <c r="K137" s="33">
        <f t="shared" si="139"/>
        <v>1.019852872</v>
      </c>
      <c r="L137" s="33">
        <f t="shared" si="139"/>
        <v>0.9584441392</v>
      </c>
      <c r="M137" s="33">
        <f t="shared" si="139"/>
        <v>0.9873117773</v>
      </c>
      <c r="N137" s="33">
        <f t="shared" si="139"/>
        <v>1.03427941</v>
      </c>
      <c r="O137" s="33">
        <f t="shared" si="139"/>
        <v>1</v>
      </c>
      <c r="P137" s="33">
        <f t="array" ref="P137">IFERROR(INDEX('Model 2'!EMBLEMFac26,MATCH(H137,'Model 2'!$S$8:$S$129,0)),P136)</f>
        <v>1.419688532</v>
      </c>
      <c r="Q137" s="33" t="str">
        <f t="array" ref="Q137">INDEX('Model 2'!EMBLEMFac9Fac18,MATCH(I137,'Model 2'!$A$133:$A$162,1),MATCH($D$4,'Model 2'!$C$132:$G$132,0))</f>
        <v>#N/A</v>
      </c>
      <c r="R137" s="33" t="str">
        <f t="shared" si="5"/>
        <v>#N/A</v>
      </c>
      <c r="S137" s="33" t="str">
        <f t="shared" si="2"/>
        <v>#N/A</v>
      </c>
      <c r="T137" s="5"/>
      <c r="U137" s="18">
        <f t="shared" si="19"/>
        <v>12</v>
      </c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18">
        <f t="shared" si="17"/>
        <v>91</v>
      </c>
      <c r="H138" s="5" t="s">
        <v>410</v>
      </c>
      <c r="I138" s="32" t="str">
        <f>IF('Model 2'!$B$168="C",$B$5*(1+'Model 2'!$B$167)^(U138-1),IF('Model 2'!$B$168="S",$B$5*(1+'Model 2'!$B$167*(U138-1)),$B$5))</f>
        <v>#N/A</v>
      </c>
      <c r="J138" s="33">
        <f t="shared" ref="J138:O138" si="140">J137</f>
        <v>0.6729383157</v>
      </c>
      <c r="K138" s="33">
        <f t="shared" si="140"/>
        <v>1.019852872</v>
      </c>
      <c r="L138" s="33">
        <f t="shared" si="140"/>
        <v>0.9584441392</v>
      </c>
      <c r="M138" s="33">
        <f t="shared" si="140"/>
        <v>0.9873117773</v>
      </c>
      <c r="N138" s="33">
        <f t="shared" si="140"/>
        <v>1.03427941</v>
      </c>
      <c r="O138" s="33">
        <f t="shared" si="140"/>
        <v>1</v>
      </c>
      <c r="P138" s="33">
        <f t="array" ref="P138">IFERROR(INDEX('Model 2'!EMBLEMFac26,MATCH(H138,'Model 2'!$S$8:$S$129,0)),P137)</f>
        <v>1.419688532</v>
      </c>
      <c r="Q138" s="33" t="str">
        <f t="array" ref="Q138">INDEX('Model 2'!EMBLEMFac9Fac18,MATCH(I138,'Model 2'!$A$133:$A$162,1),MATCH($D$4,'Model 2'!$C$132:$G$132,0))</f>
        <v>#N/A</v>
      </c>
      <c r="R138" s="33" t="str">
        <f t="shared" si="5"/>
        <v>#N/A</v>
      </c>
      <c r="S138" s="33" t="str">
        <f t="shared" si="2"/>
        <v>#N/A</v>
      </c>
      <c r="T138" s="5"/>
      <c r="U138" s="18">
        <f t="shared" si="19"/>
        <v>12</v>
      </c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18">
        <f t="shared" si="17"/>
        <v>91</v>
      </c>
      <c r="H139" s="5" t="s">
        <v>411</v>
      </c>
      <c r="I139" s="32" t="str">
        <f>IF('Model 2'!$B$168="C",$B$5*(1+'Model 2'!$B$167)^(U139-1),IF('Model 2'!$B$168="S",$B$5*(1+'Model 2'!$B$167*(U139-1)),$B$5))</f>
        <v>#N/A</v>
      </c>
      <c r="J139" s="33">
        <f t="shared" ref="J139:O139" si="141">J138</f>
        <v>0.6729383157</v>
      </c>
      <c r="K139" s="33">
        <f t="shared" si="141"/>
        <v>1.019852872</v>
      </c>
      <c r="L139" s="33">
        <f t="shared" si="141"/>
        <v>0.9584441392</v>
      </c>
      <c r="M139" s="33">
        <f t="shared" si="141"/>
        <v>0.9873117773</v>
      </c>
      <c r="N139" s="33">
        <f t="shared" si="141"/>
        <v>1.03427941</v>
      </c>
      <c r="O139" s="33">
        <f t="shared" si="141"/>
        <v>1</v>
      </c>
      <c r="P139" s="33">
        <f t="array" ref="P139">IFERROR(INDEX('Model 2'!EMBLEMFac26,MATCH(H139,'Model 2'!$S$8:$S$129,0)),P138)</f>
        <v>1.419688532</v>
      </c>
      <c r="Q139" s="33" t="str">
        <f t="array" ref="Q139">INDEX('Model 2'!EMBLEMFac9Fac18,MATCH(I139,'Model 2'!$A$133:$A$162,1),MATCH($D$4,'Model 2'!$C$132:$G$132,0))</f>
        <v>#N/A</v>
      </c>
      <c r="R139" s="33" t="str">
        <f t="shared" si="5"/>
        <v>#N/A</v>
      </c>
      <c r="S139" s="33" t="str">
        <f t="shared" si="2"/>
        <v>#N/A</v>
      </c>
      <c r="T139" s="5"/>
      <c r="U139" s="18">
        <f t="shared" si="19"/>
        <v>12</v>
      </c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18">
        <f t="shared" si="17"/>
        <v>91</v>
      </c>
      <c r="H140" s="5" t="s">
        <v>412</v>
      </c>
      <c r="I140" s="32" t="str">
        <f>IF('Model 2'!$B$168="C",$B$5*(1+'Model 2'!$B$167)^(U140-1),IF('Model 2'!$B$168="S",$B$5*(1+'Model 2'!$B$167*(U140-1)),$B$5))</f>
        <v>#N/A</v>
      </c>
      <c r="J140" s="33">
        <f t="shared" ref="J140:O140" si="142">J139</f>
        <v>0.6729383157</v>
      </c>
      <c r="K140" s="33">
        <f t="shared" si="142"/>
        <v>1.019852872</v>
      </c>
      <c r="L140" s="33">
        <f t="shared" si="142"/>
        <v>0.9584441392</v>
      </c>
      <c r="M140" s="33">
        <f t="shared" si="142"/>
        <v>0.9873117773</v>
      </c>
      <c r="N140" s="33">
        <f t="shared" si="142"/>
        <v>1.03427941</v>
      </c>
      <c r="O140" s="33">
        <f t="shared" si="142"/>
        <v>1</v>
      </c>
      <c r="P140" s="33">
        <f t="array" ref="P140">IFERROR(INDEX('Model 2'!EMBLEMFac26,MATCH(H140,'Model 2'!$S$8:$S$129,0)),P139)</f>
        <v>1.419688532</v>
      </c>
      <c r="Q140" s="33" t="str">
        <f t="array" ref="Q140">INDEX('Model 2'!EMBLEMFac9Fac18,MATCH(I140,'Model 2'!$A$133:$A$162,1),MATCH($D$4,'Model 2'!$C$132:$G$132,0))</f>
        <v>#N/A</v>
      </c>
      <c r="R140" s="33" t="str">
        <f t="shared" si="5"/>
        <v>#N/A</v>
      </c>
      <c r="S140" s="33" t="str">
        <f t="shared" si="2"/>
        <v>#N/A</v>
      </c>
      <c r="T140" s="5"/>
      <c r="U140" s="18">
        <f t="shared" si="19"/>
        <v>12</v>
      </c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18">
        <f t="shared" si="17"/>
        <v>91</v>
      </c>
      <c r="H141" s="5" t="s">
        <v>413</v>
      </c>
      <c r="I141" s="32" t="str">
        <f>IF('Model 2'!$B$168="C",$B$5*(1+'Model 2'!$B$167)^(U141-1),IF('Model 2'!$B$168="S",$B$5*(1+'Model 2'!$B$167*(U141-1)),$B$5))</f>
        <v>#N/A</v>
      </c>
      <c r="J141" s="33">
        <f t="shared" ref="J141:O141" si="143">J140</f>
        <v>0.6729383157</v>
      </c>
      <c r="K141" s="33">
        <f t="shared" si="143"/>
        <v>1.019852872</v>
      </c>
      <c r="L141" s="33">
        <f t="shared" si="143"/>
        <v>0.9584441392</v>
      </c>
      <c r="M141" s="33">
        <f t="shared" si="143"/>
        <v>0.9873117773</v>
      </c>
      <c r="N141" s="33">
        <f t="shared" si="143"/>
        <v>1.03427941</v>
      </c>
      <c r="O141" s="33">
        <f t="shared" si="143"/>
        <v>1</v>
      </c>
      <c r="P141" s="33">
        <f t="array" ref="P141">IFERROR(INDEX('Model 2'!EMBLEMFac26,MATCH(H141,'Model 2'!$S$8:$S$129,0)),P140)</f>
        <v>1.419688532</v>
      </c>
      <c r="Q141" s="33" t="str">
        <f t="array" ref="Q141">INDEX('Model 2'!EMBLEMFac9Fac18,MATCH(I141,'Model 2'!$A$133:$A$162,1),MATCH($D$4,'Model 2'!$C$132:$G$132,0))</f>
        <v>#N/A</v>
      </c>
      <c r="R141" s="33" t="str">
        <f t="shared" si="5"/>
        <v>#N/A</v>
      </c>
      <c r="S141" s="33" t="str">
        <f t="shared" si="2"/>
        <v>#N/A</v>
      </c>
      <c r="T141" s="5"/>
      <c r="U141" s="18">
        <f t="shared" si="19"/>
        <v>12</v>
      </c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18">
        <f t="shared" si="17"/>
        <v>91</v>
      </c>
      <c r="H142" s="5" t="s">
        <v>414</v>
      </c>
      <c r="I142" s="32" t="str">
        <f>IF('Model 2'!$B$168="C",$B$5*(1+'Model 2'!$B$167)^(U142-1),IF('Model 2'!$B$168="S",$B$5*(1+'Model 2'!$B$167*(U142-1)),$B$5))</f>
        <v>#N/A</v>
      </c>
      <c r="J142" s="33">
        <f t="shared" ref="J142:O142" si="144">J141</f>
        <v>0.6729383157</v>
      </c>
      <c r="K142" s="33">
        <f t="shared" si="144"/>
        <v>1.019852872</v>
      </c>
      <c r="L142" s="33">
        <f t="shared" si="144"/>
        <v>0.9584441392</v>
      </c>
      <c r="M142" s="33">
        <f t="shared" si="144"/>
        <v>0.9873117773</v>
      </c>
      <c r="N142" s="33">
        <f t="shared" si="144"/>
        <v>1.03427941</v>
      </c>
      <c r="O142" s="33">
        <f t="shared" si="144"/>
        <v>1</v>
      </c>
      <c r="P142" s="33">
        <f t="array" ref="P142">IFERROR(INDEX('Model 2'!EMBLEMFac26,MATCH(H142,'Model 2'!$S$8:$S$129,0)),P141)</f>
        <v>1.419688532</v>
      </c>
      <c r="Q142" s="33" t="str">
        <f t="array" ref="Q142">INDEX('Model 2'!EMBLEMFac9Fac18,MATCH(I142,'Model 2'!$A$133:$A$162,1),MATCH($D$4,'Model 2'!$C$132:$G$132,0))</f>
        <v>#N/A</v>
      </c>
      <c r="R142" s="33" t="str">
        <f t="shared" si="5"/>
        <v>#N/A</v>
      </c>
      <c r="S142" s="33" t="str">
        <f t="shared" si="2"/>
        <v>#N/A</v>
      </c>
      <c r="T142" s="5"/>
      <c r="U142" s="18">
        <f t="shared" si="19"/>
        <v>12</v>
      </c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18">
        <f t="shared" si="17"/>
        <v>91</v>
      </c>
      <c r="H143" s="5" t="s">
        <v>415</v>
      </c>
      <c r="I143" s="32" t="str">
        <f>IF('Model 2'!$B$168="C",$B$5*(1+'Model 2'!$B$167)^(U143-1),IF('Model 2'!$B$168="S",$B$5*(1+'Model 2'!$B$167*(U143-1)),$B$5))</f>
        <v>#N/A</v>
      </c>
      <c r="J143" s="33">
        <f t="shared" ref="J143:O143" si="145">J142</f>
        <v>0.6729383157</v>
      </c>
      <c r="K143" s="33">
        <f t="shared" si="145"/>
        <v>1.019852872</v>
      </c>
      <c r="L143" s="33">
        <f t="shared" si="145"/>
        <v>0.9584441392</v>
      </c>
      <c r="M143" s="33">
        <f t="shared" si="145"/>
        <v>0.9873117773</v>
      </c>
      <c r="N143" s="33">
        <f t="shared" si="145"/>
        <v>1.03427941</v>
      </c>
      <c r="O143" s="33">
        <f t="shared" si="145"/>
        <v>1</v>
      </c>
      <c r="P143" s="33">
        <f t="array" ref="P143">IFERROR(INDEX('Model 2'!EMBLEMFac26,MATCH(H143,'Model 2'!$S$8:$S$129,0)),P142)</f>
        <v>1.419688532</v>
      </c>
      <c r="Q143" s="33" t="str">
        <f t="array" ref="Q143">INDEX('Model 2'!EMBLEMFac9Fac18,MATCH(I143,'Model 2'!$A$133:$A$162,1),MATCH($D$4,'Model 2'!$C$132:$G$132,0))</f>
        <v>#N/A</v>
      </c>
      <c r="R143" s="33" t="str">
        <f t="shared" si="5"/>
        <v>#N/A</v>
      </c>
      <c r="S143" s="33" t="str">
        <f t="shared" si="2"/>
        <v>#N/A</v>
      </c>
      <c r="T143" s="5"/>
      <c r="U143" s="18">
        <f t="shared" si="19"/>
        <v>12</v>
      </c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18">
        <f t="shared" si="17"/>
        <v>91</v>
      </c>
      <c r="H144" s="5" t="s">
        <v>416</v>
      </c>
      <c r="I144" s="32" t="str">
        <f>IF('Model 2'!$B$168="C",$B$5*(1+'Model 2'!$B$167)^(U144-1),IF('Model 2'!$B$168="S",$B$5*(1+'Model 2'!$B$167*(U144-1)),$B$5))</f>
        <v>#N/A</v>
      </c>
      <c r="J144" s="33">
        <f t="shared" ref="J144:O144" si="146">J143</f>
        <v>0.6729383157</v>
      </c>
      <c r="K144" s="33">
        <f t="shared" si="146"/>
        <v>1.019852872</v>
      </c>
      <c r="L144" s="33">
        <f t="shared" si="146"/>
        <v>0.9584441392</v>
      </c>
      <c r="M144" s="33">
        <f t="shared" si="146"/>
        <v>0.9873117773</v>
      </c>
      <c r="N144" s="33">
        <f t="shared" si="146"/>
        <v>1.03427941</v>
      </c>
      <c r="O144" s="33">
        <f t="shared" si="146"/>
        <v>1</v>
      </c>
      <c r="P144" s="33">
        <f t="array" ref="P144">IFERROR(INDEX('Model 2'!EMBLEMFac26,MATCH(H144,'Model 2'!$S$8:$S$129,0)),P143)</f>
        <v>1.419688532</v>
      </c>
      <c r="Q144" s="33" t="str">
        <f t="array" ref="Q144">INDEX('Model 2'!EMBLEMFac9Fac18,MATCH(I144,'Model 2'!$A$133:$A$162,1),MATCH($D$4,'Model 2'!$C$132:$G$132,0))</f>
        <v>#N/A</v>
      </c>
      <c r="R144" s="33" t="str">
        <f t="shared" si="5"/>
        <v>#N/A</v>
      </c>
      <c r="S144" s="33" t="str">
        <f t="shared" si="2"/>
        <v>#N/A</v>
      </c>
      <c r="T144" s="5"/>
      <c r="U144" s="18">
        <f t="shared" si="19"/>
        <v>12</v>
      </c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18">
        <f t="shared" si="17"/>
        <v>91</v>
      </c>
      <c r="H145" s="5" t="s">
        <v>417</v>
      </c>
      <c r="I145" s="32" t="str">
        <f>IF('Model 2'!$B$168="C",$B$5*(1+'Model 2'!$B$167)^(U145-1),IF('Model 2'!$B$168="S",$B$5*(1+'Model 2'!$B$167*(U145-1)),$B$5))</f>
        <v>#N/A</v>
      </c>
      <c r="J145" s="33">
        <f t="shared" ref="J145:O145" si="147">J144</f>
        <v>0.6729383157</v>
      </c>
      <c r="K145" s="33">
        <f t="shared" si="147"/>
        <v>1.019852872</v>
      </c>
      <c r="L145" s="33">
        <f t="shared" si="147"/>
        <v>0.9584441392</v>
      </c>
      <c r="M145" s="33">
        <f t="shared" si="147"/>
        <v>0.9873117773</v>
      </c>
      <c r="N145" s="33">
        <f t="shared" si="147"/>
        <v>1.03427941</v>
      </c>
      <c r="O145" s="33">
        <f t="shared" si="147"/>
        <v>1</v>
      </c>
      <c r="P145" s="33">
        <f t="array" ref="P145">IFERROR(INDEX('Model 2'!EMBLEMFac26,MATCH(H145,'Model 2'!$S$8:$S$129,0)),P144)</f>
        <v>1.419688532</v>
      </c>
      <c r="Q145" s="33" t="str">
        <f t="array" ref="Q145">INDEX('Model 2'!EMBLEMFac9Fac18,MATCH(I145,'Model 2'!$A$133:$A$162,1),MATCH($D$4,'Model 2'!$C$132:$G$132,0))</f>
        <v>#N/A</v>
      </c>
      <c r="R145" s="33" t="str">
        <f t="shared" si="5"/>
        <v>#N/A</v>
      </c>
      <c r="S145" s="33" t="str">
        <f t="shared" si="2"/>
        <v>#N/A</v>
      </c>
      <c r="T145" s="5"/>
      <c r="U145" s="18">
        <f t="shared" si="19"/>
        <v>12</v>
      </c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18">
        <f t="shared" si="17"/>
        <v>91</v>
      </c>
      <c r="H146" s="5" t="s">
        <v>418</v>
      </c>
      <c r="I146" s="32" t="str">
        <f>IF('Model 2'!$B$168="C",$B$5*(1+'Model 2'!$B$167)^(U146-1),IF('Model 2'!$B$168="S",$B$5*(1+'Model 2'!$B$167*(U146-1)),$B$5))</f>
        <v>#N/A</v>
      </c>
      <c r="J146" s="33">
        <f t="shared" ref="J146:O146" si="148">J145</f>
        <v>0.6729383157</v>
      </c>
      <c r="K146" s="33">
        <f t="shared" si="148"/>
        <v>1.019852872</v>
      </c>
      <c r="L146" s="33">
        <f t="shared" si="148"/>
        <v>0.9584441392</v>
      </c>
      <c r="M146" s="33">
        <f t="shared" si="148"/>
        <v>0.9873117773</v>
      </c>
      <c r="N146" s="33">
        <f t="shared" si="148"/>
        <v>1.03427941</v>
      </c>
      <c r="O146" s="33">
        <f t="shared" si="148"/>
        <v>1</v>
      </c>
      <c r="P146" s="33">
        <f t="array" ref="P146">IFERROR(INDEX('Model 2'!EMBLEMFac26,MATCH(H146,'Model 2'!$S$8:$S$129,0)),P145)</f>
        <v>1.419688532</v>
      </c>
      <c r="Q146" s="33" t="str">
        <f t="array" ref="Q146">INDEX('Model 2'!EMBLEMFac9Fac18,MATCH(I146,'Model 2'!$A$133:$A$162,1),MATCH($D$4,'Model 2'!$C$132:$G$132,0))</f>
        <v>#N/A</v>
      </c>
      <c r="R146" s="33" t="str">
        <f t="shared" si="5"/>
        <v>#N/A</v>
      </c>
      <c r="S146" s="33" t="str">
        <f t="shared" si="2"/>
        <v>#N/A</v>
      </c>
      <c r="T146" s="5"/>
      <c r="U146" s="18">
        <f t="shared" si="19"/>
        <v>12</v>
      </c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18">
        <f t="shared" si="17"/>
        <v>91</v>
      </c>
      <c r="H147" s="5" t="s">
        <v>419</v>
      </c>
      <c r="I147" s="32" t="str">
        <f>IF('Model 2'!$B$168="C",$B$5*(1+'Model 2'!$B$167)^(U147-1),IF('Model 2'!$B$168="S",$B$5*(1+'Model 2'!$B$167*(U147-1)),$B$5))</f>
        <v>#N/A</v>
      </c>
      <c r="J147" s="33">
        <f t="shared" ref="J147:O147" si="149">J146</f>
        <v>0.6729383157</v>
      </c>
      <c r="K147" s="33">
        <f t="shared" si="149"/>
        <v>1.019852872</v>
      </c>
      <c r="L147" s="33">
        <f t="shared" si="149"/>
        <v>0.9584441392</v>
      </c>
      <c r="M147" s="33">
        <f t="shared" si="149"/>
        <v>0.9873117773</v>
      </c>
      <c r="N147" s="33">
        <f t="shared" si="149"/>
        <v>1.03427941</v>
      </c>
      <c r="O147" s="33">
        <f t="shared" si="149"/>
        <v>1</v>
      </c>
      <c r="P147" s="33">
        <f t="array" ref="P147">IFERROR(INDEX('Model 2'!EMBLEMFac26,MATCH(H147,'Model 2'!$S$8:$S$129,0)),P146)</f>
        <v>1.419688532</v>
      </c>
      <c r="Q147" s="33" t="str">
        <f t="array" ref="Q147">INDEX('Model 2'!EMBLEMFac9Fac18,MATCH(I147,'Model 2'!$A$133:$A$162,1),MATCH($D$4,'Model 2'!$C$132:$G$132,0))</f>
        <v>#N/A</v>
      </c>
      <c r="R147" s="33" t="str">
        <f t="shared" si="5"/>
        <v>#N/A</v>
      </c>
      <c r="S147" s="33" t="str">
        <f t="shared" si="2"/>
        <v>#N/A</v>
      </c>
      <c r="T147" s="5"/>
      <c r="U147" s="18">
        <f t="shared" si="19"/>
        <v>12</v>
      </c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18">
        <f t="shared" si="17"/>
        <v>92</v>
      </c>
      <c r="H148" s="5" t="s">
        <v>420</v>
      </c>
      <c r="I148" s="32" t="str">
        <f>IF('Model 2'!$B$168="C",$B$5*(1+'Model 2'!$B$167)^(U148-1),IF('Model 2'!$B$168="S",$B$5*(1+'Model 2'!$B$167*(U148-1)),$B$5))</f>
        <v>#N/A</v>
      </c>
      <c r="J148" s="33">
        <f t="shared" ref="J148:O148" si="150">J147</f>
        <v>0.6729383157</v>
      </c>
      <c r="K148" s="33">
        <f t="shared" si="150"/>
        <v>1.019852872</v>
      </c>
      <c r="L148" s="33">
        <f t="shared" si="150"/>
        <v>0.9584441392</v>
      </c>
      <c r="M148" s="33">
        <f t="shared" si="150"/>
        <v>0.9873117773</v>
      </c>
      <c r="N148" s="33">
        <f t="shared" si="150"/>
        <v>1.03427941</v>
      </c>
      <c r="O148" s="33">
        <f t="shared" si="150"/>
        <v>1</v>
      </c>
      <c r="P148" s="33">
        <f t="array" ref="P148">IFERROR(INDEX('Model 2'!EMBLEMFac26,MATCH(H148,'Model 2'!$S$8:$S$129,0)),P147)</f>
        <v>1.419688532</v>
      </c>
      <c r="Q148" s="33" t="str">
        <f t="array" ref="Q148">INDEX('Model 2'!EMBLEMFac9Fac18,MATCH(I148,'Model 2'!$A$133:$A$162,1),MATCH($D$4,'Model 2'!$C$132:$G$132,0))</f>
        <v>#N/A</v>
      </c>
      <c r="R148" s="33" t="str">
        <f t="shared" si="5"/>
        <v>#N/A</v>
      </c>
      <c r="S148" s="33" t="str">
        <f t="shared" si="2"/>
        <v>#N/A</v>
      </c>
      <c r="T148" s="5"/>
      <c r="U148" s="18">
        <f t="shared" si="19"/>
        <v>13</v>
      </c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18">
        <f t="shared" si="17"/>
        <v>92</v>
      </c>
      <c r="H149" s="5" t="s">
        <v>421</v>
      </c>
      <c r="I149" s="32" t="str">
        <f>IF('Model 2'!$B$168="C",$B$5*(1+'Model 2'!$B$167)^(U149-1),IF('Model 2'!$B$168="S",$B$5*(1+'Model 2'!$B$167*(U149-1)),$B$5))</f>
        <v>#N/A</v>
      </c>
      <c r="J149" s="33">
        <f t="shared" ref="J149:O149" si="151">J148</f>
        <v>0.6729383157</v>
      </c>
      <c r="K149" s="33">
        <f t="shared" si="151"/>
        <v>1.019852872</v>
      </c>
      <c r="L149" s="33">
        <f t="shared" si="151"/>
        <v>0.9584441392</v>
      </c>
      <c r="M149" s="33">
        <f t="shared" si="151"/>
        <v>0.9873117773</v>
      </c>
      <c r="N149" s="33">
        <f t="shared" si="151"/>
        <v>1.03427941</v>
      </c>
      <c r="O149" s="33">
        <f t="shared" si="151"/>
        <v>1</v>
      </c>
      <c r="P149" s="33">
        <f t="array" ref="P149">IFERROR(INDEX('Model 2'!EMBLEMFac26,MATCH(H149,'Model 2'!$S$8:$S$129,0)),P148)</f>
        <v>1.419688532</v>
      </c>
      <c r="Q149" s="33" t="str">
        <f t="array" ref="Q149">INDEX('Model 2'!EMBLEMFac9Fac18,MATCH(I149,'Model 2'!$A$133:$A$162,1),MATCH($D$4,'Model 2'!$C$132:$G$132,0))</f>
        <v>#N/A</v>
      </c>
      <c r="R149" s="33" t="str">
        <f t="shared" si="5"/>
        <v>#N/A</v>
      </c>
      <c r="S149" s="33" t="str">
        <f t="shared" si="2"/>
        <v>#N/A</v>
      </c>
      <c r="T149" s="5"/>
      <c r="U149" s="18">
        <f t="shared" si="19"/>
        <v>13</v>
      </c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18">
        <f t="shared" si="17"/>
        <v>92</v>
      </c>
      <c r="H150" s="5" t="s">
        <v>422</v>
      </c>
      <c r="I150" s="32" t="str">
        <f>IF('Model 2'!$B$168="C",$B$5*(1+'Model 2'!$B$167)^(U150-1),IF('Model 2'!$B$168="S",$B$5*(1+'Model 2'!$B$167*(U150-1)),$B$5))</f>
        <v>#N/A</v>
      </c>
      <c r="J150" s="33">
        <f t="shared" ref="J150:O150" si="152">J149</f>
        <v>0.6729383157</v>
      </c>
      <c r="K150" s="33">
        <f t="shared" si="152"/>
        <v>1.019852872</v>
      </c>
      <c r="L150" s="33">
        <f t="shared" si="152"/>
        <v>0.9584441392</v>
      </c>
      <c r="M150" s="33">
        <f t="shared" si="152"/>
        <v>0.9873117773</v>
      </c>
      <c r="N150" s="33">
        <f t="shared" si="152"/>
        <v>1.03427941</v>
      </c>
      <c r="O150" s="33">
        <f t="shared" si="152"/>
        <v>1</v>
      </c>
      <c r="P150" s="33">
        <f t="array" ref="P150">IFERROR(INDEX('Model 2'!EMBLEMFac26,MATCH(H150,'Model 2'!$S$8:$S$129,0)),P149)</f>
        <v>1.419688532</v>
      </c>
      <c r="Q150" s="33" t="str">
        <f t="array" ref="Q150">INDEX('Model 2'!EMBLEMFac9Fac18,MATCH(I150,'Model 2'!$A$133:$A$162,1),MATCH($D$4,'Model 2'!$C$132:$G$132,0))</f>
        <v>#N/A</v>
      </c>
      <c r="R150" s="33" t="str">
        <f t="shared" si="5"/>
        <v>#N/A</v>
      </c>
      <c r="S150" s="33" t="str">
        <f t="shared" si="2"/>
        <v>#N/A</v>
      </c>
      <c r="T150" s="5"/>
      <c r="U150" s="18">
        <f t="shared" si="19"/>
        <v>13</v>
      </c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18">
        <f t="shared" si="17"/>
        <v>92</v>
      </c>
      <c r="H151" s="5" t="s">
        <v>423</v>
      </c>
      <c r="I151" s="32" t="str">
        <f>IF('Model 2'!$B$168="C",$B$5*(1+'Model 2'!$B$167)^(U151-1),IF('Model 2'!$B$168="S",$B$5*(1+'Model 2'!$B$167*(U151-1)),$B$5))</f>
        <v>#N/A</v>
      </c>
      <c r="J151" s="33">
        <f t="shared" ref="J151:O151" si="153">J150</f>
        <v>0.6729383157</v>
      </c>
      <c r="K151" s="33">
        <f t="shared" si="153"/>
        <v>1.019852872</v>
      </c>
      <c r="L151" s="33">
        <f t="shared" si="153"/>
        <v>0.9584441392</v>
      </c>
      <c r="M151" s="33">
        <f t="shared" si="153"/>
        <v>0.9873117773</v>
      </c>
      <c r="N151" s="33">
        <f t="shared" si="153"/>
        <v>1.03427941</v>
      </c>
      <c r="O151" s="33">
        <f t="shared" si="153"/>
        <v>1</v>
      </c>
      <c r="P151" s="33">
        <f t="array" ref="P151">IFERROR(INDEX('Model 2'!EMBLEMFac26,MATCH(H151,'Model 2'!$S$8:$S$129,0)),P150)</f>
        <v>1.419688532</v>
      </c>
      <c r="Q151" s="33" t="str">
        <f t="array" ref="Q151">INDEX('Model 2'!EMBLEMFac9Fac18,MATCH(I151,'Model 2'!$A$133:$A$162,1),MATCH($D$4,'Model 2'!$C$132:$G$132,0))</f>
        <v>#N/A</v>
      </c>
      <c r="R151" s="33" t="str">
        <f t="shared" si="5"/>
        <v>#N/A</v>
      </c>
      <c r="S151" s="33" t="str">
        <f t="shared" si="2"/>
        <v>#N/A</v>
      </c>
      <c r="T151" s="5"/>
      <c r="U151" s="18">
        <f t="shared" si="19"/>
        <v>13</v>
      </c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18">
        <f t="shared" si="17"/>
        <v>92</v>
      </c>
      <c r="H152" s="5" t="s">
        <v>424</v>
      </c>
      <c r="I152" s="32" t="str">
        <f>IF('Model 2'!$B$168="C",$B$5*(1+'Model 2'!$B$167)^(U152-1),IF('Model 2'!$B$168="S",$B$5*(1+'Model 2'!$B$167*(U152-1)),$B$5))</f>
        <v>#N/A</v>
      </c>
      <c r="J152" s="33">
        <f t="shared" ref="J152:O152" si="154">J151</f>
        <v>0.6729383157</v>
      </c>
      <c r="K152" s="33">
        <f t="shared" si="154"/>
        <v>1.019852872</v>
      </c>
      <c r="L152" s="33">
        <f t="shared" si="154"/>
        <v>0.9584441392</v>
      </c>
      <c r="M152" s="33">
        <f t="shared" si="154"/>
        <v>0.9873117773</v>
      </c>
      <c r="N152" s="33">
        <f t="shared" si="154"/>
        <v>1.03427941</v>
      </c>
      <c r="O152" s="33">
        <f t="shared" si="154"/>
        <v>1</v>
      </c>
      <c r="P152" s="33">
        <f t="array" ref="P152">IFERROR(INDEX('Model 2'!EMBLEMFac26,MATCH(H152,'Model 2'!$S$8:$S$129,0)),P151)</f>
        <v>1.419688532</v>
      </c>
      <c r="Q152" s="33" t="str">
        <f t="array" ref="Q152">INDEX('Model 2'!EMBLEMFac9Fac18,MATCH(I152,'Model 2'!$A$133:$A$162,1),MATCH($D$4,'Model 2'!$C$132:$G$132,0))</f>
        <v>#N/A</v>
      </c>
      <c r="R152" s="33" t="str">
        <f t="shared" si="5"/>
        <v>#N/A</v>
      </c>
      <c r="S152" s="33" t="str">
        <f t="shared" si="2"/>
        <v>#N/A</v>
      </c>
      <c r="T152" s="5"/>
      <c r="U152" s="18">
        <f t="shared" si="19"/>
        <v>13</v>
      </c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18">
        <f t="shared" si="17"/>
        <v>92</v>
      </c>
      <c r="H153" s="5" t="s">
        <v>425</v>
      </c>
      <c r="I153" s="32" t="str">
        <f>IF('Model 2'!$B$168="C",$B$5*(1+'Model 2'!$B$167)^(U153-1),IF('Model 2'!$B$168="S",$B$5*(1+'Model 2'!$B$167*(U153-1)),$B$5))</f>
        <v>#N/A</v>
      </c>
      <c r="J153" s="33">
        <f t="shared" ref="J153:O153" si="155">J152</f>
        <v>0.6729383157</v>
      </c>
      <c r="K153" s="33">
        <f t="shared" si="155"/>
        <v>1.019852872</v>
      </c>
      <c r="L153" s="33">
        <f t="shared" si="155"/>
        <v>0.9584441392</v>
      </c>
      <c r="M153" s="33">
        <f t="shared" si="155"/>
        <v>0.9873117773</v>
      </c>
      <c r="N153" s="33">
        <f t="shared" si="155"/>
        <v>1.03427941</v>
      </c>
      <c r="O153" s="33">
        <f t="shared" si="155"/>
        <v>1</v>
      </c>
      <c r="P153" s="33">
        <f t="array" ref="P153">IFERROR(INDEX('Model 2'!EMBLEMFac26,MATCH(H153,'Model 2'!$S$8:$S$129,0)),P152)</f>
        <v>1.419688532</v>
      </c>
      <c r="Q153" s="33" t="str">
        <f t="array" ref="Q153">INDEX('Model 2'!EMBLEMFac9Fac18,MATCH(I153,'Model 2'!$A$133:$A$162,1),MATCH($D$4,'Model 2'!$C$132:$G$132,0))</f>
        <v>#N/A</v>
      </c>
      <c r="R153" s="33" t="str">
        <f t="shared" si="5"/>
        <v>#N/A</v>
      </c>
      <c r="S153" s="33" t="str">
        <f t="shared" si="2"/>
        <v>#N/A</v>
      </c>
      <c r="T153" s="5"/>
      <c r="U153" s="18">
        <f t="shared" si="19"/>
        <v>13</v>
      </c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18">
        <f t="shared" si="17"/>
        <v>92</v>
      </c>
      <c r="H154" s="5" t="s">
        <v>426</v>
      </c>
      <c r="I154" s="32" t="str">
        <f>IF('Model 2'!$B$168="C",$B$5*(1+'Model 2'!$B$167)^(U154-1),IF('Model 2'!$B$168="S",$B$5*(1+'Model 2'!$B$167*(U154-1)),$B$5))</f>
        <v>#N/A</v>
      </c>
      <c r="J154" s="33">
        <f t="shared" ref="J154:O154" si="156">J153</f>
        <v>0.6729383157</v>
      </c>
      <c r="K154" s="33">
        <f t="shared" si="156"/>
        <v>1.019852872</v>
      </c>
      <c r="L154" s="33">
        <f t="shared" si="156"/>
        <v>0.9584441392</v>
      </c>
      <c r="M154" s="33">
        <f t="shared" si="156"/>
        <v>0.9873117773</v>
      </c>
      <c r="N154" s="33">
        <f t="shared" si="156"/>
        <v>1.03427941</v>
      </c>
      <c r="O154" s="33">
        <f t="shared" si="156"/>
        <v>1</v>
      </c>
      <c r="P154" s="33">
        <f t="array" ref="P154">IFERROR(INDEX('Model 2'!EMBLEMFac26,MATCH(H154,'Model 2'!$S$8:$S$129,0)),P153)</f>
        <v>1.419688532</v>
      </c>
      <c r="Q154" s="33" t="str">
        <f t="array" ref="Q154">INDEX('Model 2'!EMBLEMFac9Fac18,MATCH(I154,'Model 2'!$A$133:$A$162,1),MATCH($D$4,'Model 2'!$C$132:$G$132,0))</f>
        <v>#N/A</v>
      </c>
      <c r="R154" s="33" t="str">
        <f t="shared" si="5"/>
        <v>#N/A</v>
      </c>
      <c r="S154" s="33" t="str">
        <f t="shared" si="2"/>
        <v>#N/A</v>
      </c>
      <c r="T154" s="5"/>
      <c r="U154" s="18">
        <f t="shared" si="19"/>
        <v>13</v>
      </c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18">
        <f t="shared" si="17"/>
        <v>92</v>
      </c>
      <c r="H155" s="5" t="s">
        <v>427</v>
      </c>
      <c r="I155" s="32" t="str">
        <f>IF('Model 2'!$B$168="C",$B$5*(1+'Model 2'!$B$167)^(U155-1),IF('Model 2'!$B$168="S",$B$5*(1+'Model 2'!$B$167*(U155-1)),$B$5))</f>
        <v>#N/A</v>
      </c>
      <c r="J155" s="33">
        <f t="shared" ref="J155:O155" si="157">J154</f>
        <v>0.6729383157</v>
      </c>
      <c r="K155" s="33">
        <f t="shared" si="157"/>
        <v>1.019852872</v>
      </c>
      <c r="L155" s="33">
        <f t="shared" si="157"/>
        <v>0.9584441392</v>
      </c>
      <c r="M155" s="33">
        <f t="shared" si="157"/>
        <v>0.9873117773</v>
      </c>
      <c r="N155" s="33">
        <f t="shared" si="157"/>
        <v>1.03427941</v>
      </c>
      <c r="O155" s="33">
        <f t="shared" si="157"/>
        <v>1</v>
      </c>
      <c r="P155" s="33">
        <f t="array" ref="P155">IFERROR(INDEX('Model 2'!EMBLEMFac26,MATCH(H155,'Model 2'!$S$8:$S$129,0)),P154)</f>
        <v>1.419688532</v>
      </c>
      <c r="Q155" s="33" t="str">
        <f t="array" ref="Q155">INDEX('Model 2'!EMBLEMFac9Fac18,MATCH(I155,'Model 2'!$A$133:$A$162,1),MATCH($D$4,'Model 2'!$C$132:$G$132,0))</f>
        <v>#N/A</v>
      </c>
      <c r="R155" s="33" t="str">
        <f t="shared" si="5"/>
        <v>#N/A</v>
      </c>
      <c r="S155" s="33" t="str">
        <f t="shared" si="2"/>
        <v>#N/A</v>
      </c>
      <c r="T155" s="5"/>
      <c r="U155" s="18">
        <f t="shared" si="19"/>
        <v>13</v>
      </c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18">
        <f t="shared" si="17"/>
        <v>92</v>
      </c>
      <c r="H156" s="5" t="s">
        <v>428</v>
      </c>
      <c r="I156" s="32" t="str">
        <f>IF('Model 2'!$B$168="C",$B$5*(1+'Model 2'!$B$167)^(U156-1),IF('Model 2'!$B$168="S",$B$5*(1+'Model 2'!$B$167*(U156-1)),$B$5))</f>
        <v>#N/A</v>
      </c>
      <c r="J156" s="33">
        <f t="shared" ref="J156:O156" si="158">J155</f>
        <v>0.6729383157</v>
      </c>
      <c r="K156" s="33">
        <f t="shared" si="158"/>
        <v>1.019852872</v>
      </c>
      <c r="L156" s="33">
        <f t="shared" si="158"/>
        <v>0.9584441392</v>
      </c>
      <c r="M156" s="33">
        <f t="shared" si="158"/>
        <v>0.9873117773</v>
      </c>
      <c r="N156" s="33">
        <f t="shared" si="158"/>
        <v>1.03427941</v>
      </c>
      <c r="O156" s="33">
        <f t="shared" si="158"/>
        <v>1</v>
      </c>
      <c r="P156" s="33">
        <f t="array" ref="P156">IFERROR(INDEX('Model 2'!EMBLEMFac26,MATCH(H156,'Model 2'!$S$8:$S$129,0)),P155)</f>
        <v>1.419688532</v>
      </c>
      <c r="Q156" s="33" t="str">
        <f t="array" ref="Q156">INDEX('Model 2'!EMBLEMFac9Fac18,MATCH(I156,'Model 2'!$A$133:$A$162,1),MATCH($D$4,'Model 2'!$C$132:$G$132,0))</f>
        <v>#N/A</v>
      </c>
      <c r="R156" s="33" t="str">
        <f t="shared" si="5"/>
        <v>#N/A</v>
      </c>
      <c r="S156" s="33" t="str">
        <f t="shared" si="2"/>
        <v>#N/A</v>
      </c>
      <c r="T156" s="5"/>
      <c r="U156" s="18">
        <f t="shared" si="19"/>
        <v>13</v>
      </c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18">
        <f t="shared" si="17"/>
        <v>92</v>
      </c>
      <c r="H157" s="5" t="s">
        <v>429</v>
      </c>
      <c r="I157" s="32" t="str">
        <f>IF('Model 2'!$B$168="C",$B$5*(1+'Model 2'!$B$167)^(U157-1),IF('Model 2'!$B$168="S",$B$5*(1+'Model 2'!$B$167*(U157-1)),$B$5))</f>
        <v>#N/A</v>
      </c>
      <c r="J157" s="33">
        <f t="shared" ref="J157:O157" si="159">J156</f>
        <v>0.6729383157</v>
      </c>
      <c r="K157" s="33">
        <f t="shared" si="159"/>
        <v>1.019852872</v>
      </c>
      <c r="L157" s="33">
        <f t="shared" si="159"/>
        <v>0.9584441392</v>
      </c>
      <c r="M157" s="33">
        <f t="shared" si="159"/>
        <v>0.9873117773</v>
      </c>
      <c r="N157" s="33">
        <f t="shared" si="159"/>
        <v>1.03427941</v>
      </c>
      <c r="O157" s="33">
        <f t="shared" si="159"/>
        <v>1</v>
      </c>
      <c r="P157" s="33">
        <f t="array" ref="P157">IFERROR(INDEX('Model 2'!EMBLEMFac26,MATCH(H157,'Model 2'!$S$8:$S$129,0)),P156)</f>
        <v>1.419688532</v>
      </c>
      <c r="Q157" s="33" t="str">
        <f t="array" ref="Q157">INDEX('Model 2'!EMBLEMFac9Fac18,MATCH(I157,'Model 2'!$A$133:$A$162,1),MATCH($D$4,'Model 2'!$C$132:$G$132,0))</f>
        <v>#N/A</v>
      </c>
      <c r="R157" s="33" t="str">
        <f t="shared" si="5"/>
        <v>#N/A</v>
      </c>
      <c r="S157" s="33" t="str">
        <f t="shared" si="2"/>
        <v>#N/A</v>
      </c>
      <c r="T157" s="5"/>
      <c r="U157" s="18">
        <f t="shared" si="19"/>
        <v>13</v>
      </c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18">
        <f t="shared" si="17"/>
        <v>92</v>
      </c>
      <c r="H158" s="5" t="s">
        <v>430</v>
      </c>
      <c r="I158" s="32" t="str">
        <f>IF('Model 2'!$B$168="C",$B$5*(1+'Model 2'!$B$167)^(U158-1),IF('Model 2'!$B$168="S",$B$5*(1+'Model 2'!$B$167*(U158-1)),$B$5))</f>
        <v>#N/A</v>
      </c>
      <c r="J158" s="33">
        <f t="shared" ref="J158:O158" si="160">J157</f>
        <v>0.6729383157</v>
      </c>
      <c r="K158" s="33">
        <f t="shared" si="160"/>
        <v>1.019852872</v>
      </c>
      <c r="L158" s="33">
        <f t="shared" si="160"/>
        <v>0.9584441392</v>
      </c>
      <c r="M158" s="33">
        <f t="shared" si="160"/>
        <v>0.9873117773</v>
      </c>
      <c r="N158" s="33">
        <f t="shared" si="160"/>
        <v>1.03427941</v>
      </c>
      <c r="O158" s="33">
        <f t="shared" si="160"/>
        <v>1</v>
      </c>
      <c r="P158" s="33">
        <f t="array" ref="P158">IFERROR(INDEX('Model 2'!EMBLEMFac26,MATCH(H158,'Model 2'!$S$8:$S$129,0)),P157)</f>
        <v>1.419688532</v>
      </c>
      <c r="Q158" s="33" t="str">
        <f t="array" ref="Q158">INDEX('Model 2'!EMBLEMFac9Fac18,MATCH(I158,'Model 2'!$A$133:$A$162,1),MATCH($D$4,'Model 2'!$C$132:$G$132,0))</f>
        <v>#N/A</v>
      </c>
      <c r="R158" s="33" t="str">
        <f t="shared" si="5"/>
        <v>#N/A</v>
      </c>
      <c r="S158" s="33" t="str">
        <f t="shared" si="2"/>
        <v>#N/A</v>
      </c>
      <c r="T158" s="5"/>
      <c r="U158" s="18">
        <f t="shared" si="19"/>
        <v>13</v>
      </c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18">
        <f t="shared" si="17"/>
        <v>92</v>
      </c>
      <c r="H159" s="5" t="s">
        <v>431</v>
      </c>
      <c r="I159" s="32" t="str">
        <f>IF('Model 2'!$B$168="C",$B$5*(1+'Model 2'!$B$167)^(U159-1),IF('Model 2'!$B$168="S",$B$5*(1+'Model 2'!$B$167*(U159-1)),$B$5))</f>
        <v>#N/A</v>
      </c>
      <c r="J159" s="33">
        <f t="shared" ref="J159:O159" si="161">J158</f>
        <v>0.6729383157</v>
      </c>
      <c r="K159" s="33">
        <f t="shared" si="161"/>
        <v>1.019852872</v>
      </c>
      <c r="L159" s="33">
        <f t="shared" si="161"/>
        <v>0.9584441392</v>
      </c>
      <c r="M159" s="33">
        <f t="shared" si="161"/>
        <v>0.9873117773</v>
      </c>
      <c r="N159" s="33">
        <f t="shared" si="161"/>
        <v>1.03427941</v>
      </c>
      <c r="O159" s="33">
        <f t="shared" si="161"/>
        <v>1</v>
      </c>
      <c r="P159" s="33">
        <f t="array" ref="P159">IFERROR(INDEX('Model 2'!EMBLEMFac26,MATCH(H159,'Model 2'!$S$8:$S$129,0)),P158)</f>
        <v>1.419688532</v>
      </c>
      <c r="Q159" s="33" t="str">
        <f t="array" ref="Q159">INDEX('Model 2'!EMBLEMFac9Fac18,MATCH(I159,'Model 2'!$A$133:$A$162,1),MATCH($D$4,'Model 2'!$C$132:$G$132,0))</f>
        <v>#N/A</v>
      </c>
      <c r="R159" s="33" t="str">
        <f t="shared" si="5"/>
        <v>#N/A</v>
      </c>
      <c r="S159" s="33" t="str">
        <f t="shared" si="2"/>
        <v>#N/A</v>
      </c>
      <c r="T159" s="5"/>
      <c r="U159" s="18">
        <f t="shared" si="19"/>
        <v>13</v>
      </c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18">
        <f t="shared" si="17"/>
        <v>93</v>
      </c>
      <c r="H160" s="5" t="s">
        <v>432</v>
      </c>
      <c r="I160" s="32" t="str">
        <f>IF('Model 2'!$B$168="C",$B$5*(1+'Model 2'!$B$167)^(U160-1),IF('Model 2'!$B$168="S",$B$5*(1+'Model 2'!$B$167*(U160-1)),$B$5))</f>
        <v>#N/A</v>
      </c>
      <c r="J160" s="33">
        <f t="shared" ref="J160:O160" si="162">J159</f>
        <v>0.6729383157</v>
      </c>
      <c r="K160" s="33">
        <f t="shared" si="162"/>
        <v>1.019852872</v>
      </c>
      <c r="L160" s="33">
        <f t="shared" si="162"/>
        <v>0.9584441392</v>
      </c>
      <c r="M160" s="33">
        <f t="shared" si="162"/>
        <v>0.9873117773</v>
      </c>
      <c r="N160" s="33">
        <f t="shared" si="162"/>
        <v>1.03427941</v>
      </c>
      <c r="O160" s="33">
        <f t="shared" si="162"/>
        <v>1</v>
      </c>
      <c r="P160" s="33">
        <f t="array" ref="P160">IFERROR(INDEX('Model 2'!EMBLEMFac26,MATCH(H160,'Model 2'!$S$8:$S$129,0)),P159)</f>
        <v>1.419688532</v>
      </c>
      <c r="Q160" s="33" t="str">
        <f t="array" ref="Q160">INDEX('Model 2'!EMBLEMFac9Fac18,MATCH(I160,'Model 2'!$A$133:$A$162,1),MATCH($D$4,'Model 2'!$C$132:$G$132,0))</f>
        <v>#N/A</v>
      </c>
      <c r="R160" s="33" t="str">
        <f t="shared" si="5"/>
        <v>#N/A</v>
      </c>
      <c r="S160" s="33" t="str">
        <f t="shared" si="2"/>
        <v>#N/A</v>
      </c>
      <c r="T160" s="5"/>
      <c r="U160" s="18">
        <f t="shared" si="19"/>
        <v>14</v>
      </c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18">
        <f t="shared" si="17"/>
        <v>93</v>
      </c>
      <c r="H161" s="5" t="s">
        <v>433</v>
      </c>
      <c r="I161" s="32" t="str">
        <f>IF('Model 2'!$B$168="C",$B$5*(1+'Model 2'!$B$167)^(U161-1),IF('Model 2'!$B$168="S",$B$5*(1+'Model 2'!$B$167*(U161-1)),$B$5))</f>
        <v>#N/A</v>
      </c>
      <c r="J161" s="33">
        <f t="shared" ref="J161:O161" si="163">J160</f>
        <v>0.6729383157</v>
      </c>
      <c r="K161" s="33">
        <f t="shared" si="163"/>
        <v>1.019852872</v>
      </c>
      <c r="L161" s="33">
        <f t="shared" si="163"/>
        <v>0.9584441392</v>
      </c>
      <c r="M161" s="33">
        <f t="shared" si="163"/>
        <v>0.9873117773</v>
      </c>
      <c r="N161" s="33">
        <f t="shared" si="163"/>
        <v>1.03427941</v>
      </c>
      <c r="O161" s="33">
        <f t="shared" si="163"/>
        <v>1</v>
      </c>
      <c r="P161" s="33">
        <f t="array" ref="P161">IFERROR(INDEX('Model 2'!EMBLEMFac26,MATCH(H161,'Model 2'!$S$8:$S$129,0)),P160)</f>
        <v>1.419688532</v>
      </c>
      <c r="Q161" s="33" t="str">
        <f t="array" ref="Q161">INDEX('Model 2'!EMBLEMFac9Fac18,MATCH(I161,'Model 2'!$A$133:$A$162,1),MATCH($D$4,'Model 2'!$C$132:$G$132,0))</f>
        <v>#N/A</v>
      </c>
      <c r="R161" s="33" t="str">
        <f t="shared" si="5"/>
        <v>#N/A</v>
      </c>
      <c r="S161" s="33" t="str">
        <f t="shared" si="2"/>
        <v>#N/A</v>
      </c>
      <c r="T161" s="5"/>
      <c r="U161" s="18">
        <f t="shared" si="19"/>
        <v>14</v>
      </c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18">
        <f t="shared" si="17"/>
        <v>93</v>
      </c>
      <c r="H162" s="5" t="s">
        <v>434</v>
      </c>
      <c r="I162" s="32" t="str">
        <f>IF('Model 2'!$B$168="C",$B$5*(1+'Model 2'!$B$167)^(U162-1),IF('Model 2'!$B$168="S",$B$5*(1+'Model 2'!$B$167*(U162-1)),$B$5))</f>
        <v>#N/A</v>
      </c>
      <c r="J162" s="33">
        <f t="shared" ref="J162:O162" si="164">J161</f>
        <v>0.6729383157</v>
      </c>
      <c r="K162" s="33">
        <f t="shared" si="164"/>
        <v>1.019852872</v>
      </c>
      <c r="L162" s="33">
        <f t="shared" si="164"/>
        <v>0.9584441392</v>
      </c>
      <c r="M162" s="33">
        <f t="shared" si="164"/>
        <v>0.9873117773</v>
      </c>
      <c r="N162" s="33">
        <f t="shared" si="164"/>
        <v>1.03427941</v>
      </c>
      <c r="O162" s="33">
        <f t="shared" si="164"/>
        <v>1</v>
      </c>
      <c r="P162" s="33">
        <f t="array" ref="P162">IFERROR(INDEX('Model 2'!EMBLEMFac26,MATCH(H162,'Model 2'!$S$8:$S$129,0)),P161)</f>
        <v>1.419688532</v>
      </c>
      <c r="Q162" s="33" t="str">
        <f t="array" ref="Q162">INDEX('Model 2'!EMBLEMFac9Fac18,MATCH(I162,'Model 2'!$A$133:$A$162,1),MATCH($D$4,'Model 2'!$C$132:$G$132,0))</f>
        <v>#N/A</v>
      </c>
      <c r="R162" s="33" t="str">
        <f t="shared" si="5"/>
        <v>#N/A</v>
      </c>
      <c r="S162" s="33" t="str">
        <f t="shared" si="2"/>
        <v>#N/A</v>
      </c>
      <c r="T162" s="5"/>
      <c r="U162" s="18">
        <f t="shared" si="19"/>
        <v>14</v>
      </c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18">
        <f t="shared" si="17"/>
        <v>93</v>
      </c>
      <c r="H163" s="5" t="s">
        <v>435</v>
      </c>
      <c r="I163" s="32" t="str">
        <f>IF('Model 2'!$B$168="C",$B$5*(1+'Model 2'!$B$167)^(U163-1),IF('Model 2'!$B$168="S",$B$5*(1+'Model 2'!$B$167*(U163-1)),$B$5))</f>
        <v>#N/A</v>
      </c>
      <c r="J163" s="33">
        <f t="shared" ref="J163:O163" si="165">J162</f>
        <v>0.6729383157</v>
      </c>
      <c r="K163" s="33">
        <f t="shared" si="165"/>
        <v>1.019852872</v>
      </c>
      <c r="L163" s="33">
        <f t="shared" si="165"/>
        <v>0.9584441392</v>
      </c>
      <c r="M163" s="33">
        <f t="shared" si="165"/>
        <v>0.9873117773</v>
      </c>
      <c r="N163" s="33">
        <f t="shared" si="165"/>
        <v>1.03427941</v>
      </c>
      <c r="O163" s="33">
        <f t="shared" si="165"/>
        <v>1</v>
      </c>
      <c r="P163" s="33">
        <f t="array" ref="P163">IFERROR(INDEX('Model 2'!EMBLEMFac26,MATCH(H163,'Model 2'!$S$8:$S$129,0)),P162)</f>
        <v>1.419688532</v>
      </c>
      <c r="Q163" s="33" t="str">
        <f t="array" ref="Q163">INDEX('Model 2'!EMBLEMFac9Fac18,MATCH(I163,'Model 2'!$A$133:$A$162,1),MATCH($D$4,'Model 2'!$C$132:$G$132,0))</f>
        <v>#N/A</v>
      </c>
      <c r="R163" s="33" t="str">
        <f t="shared" si="5"/>
        <v>#N/A</v>
      </c>
      <c r="S163" s="33" t="str">
        <f t="shared" si="2"/>
        <v>#N/A</v>
      </c>
      <c r="T163" s="5"/>
      <c r="U163" s="18">
        <f t="shared" si="19"/>
        <v>14</v>
      </c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18">
        <f t="shared" si="17"/>
        <v>93</v>
      </c>
      <c r="H164" s="5" t="s">
        <v>436</v>
      </c>
      <c r="I164" s="32" t="str">
        <f>IF('Model 2'!$B$168="C",$B$5*(1+'Model 2'!$B$167)^(U164-1),IF('Model 2'!$B$168="S",$B$5*(1+'Model 2'!$B$167*(U164-1)),$B$5))</f>
        <v>#N/A</v>
      </c>
      <c r="J164" s="33">
        <f t="shared" ref="J164:O164" si="166">J163</f>
        <v>0.6729383157</v>
      </c>
      <c r="K164" s="33">
        <f t="shared" si="166"/>
        <v>1.019852872</v>
      </c>
      <c r="L164" s="33">
        <f t="shared" si="166"/>
        <v>0.9584441392</v>
      </c>
      <c r="M164" s="33">
        <f t="shared" si="166"/>
        <v>0.9873117773</v>
      </c>
      <c r="N164" s="33">
        <f t="shared" si="166"/>
        <v>1.03427941</v>
      </c>
      <c r="O164" s="33">
        <f t="shared" si="166"/>
        <v>1</v>
      </c>
      <c r="P164" s="33">
        <f t="array" ref="P164">IFERROR(INDEX('Model 2'!EMBLEMFac26,MATCH(H164,'Model 2'!$S$8:$S$129,0)),P163)</f>
        <v>1.419688532</v>
      </c>
      <c r="Q164" s="33" t="str">
        <f t="array" ref="Q164">INDEX('Model 2'!EMBLEMFac9Fac18,MATCH(I164,'Model 2'!$A$133:$A$162,1),MATCH($D$4,'Model 2'!$C$132:$G$132,0))</f>
        <v>#N/A</v>
      </c>
      <c r="R164" s="33" t="str">
        <f t="shared" si="5"/>
        <v>#N/A</v>
      </c>
      <c r="S164" s="33" t="str">
        <f t="shared" si="2"/>
        <v>#N/A</v>
      </c>
      <c r="T164" s="5"/>
      <c r="U164" s="18">
        <f t="shared" si="19"/>
        <v>14</v>
      </c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18">
        <f t="shared" si="17"/>
        <v>93</v>
      </c>
      <c r="H165" s="5" t="s">
        <v>437</v>
      </c>
      <c r="I165" s="32" t="str">
        <f>IF('Model 2'!$B$168="C",$B$5*(1+'Model 2'!$B$167)^(U165-1),IF('Model 2'!$B$168="S",$B$5*(1+'Model 2'!$B$167*(U165-1)),$B$5))</f>
        <v>#N/A</v>
      </c>
      <c r="J165" s="33">
        <f t="shared" ref="J165:O165" si="167">J164</f>
        <v>0.6729383157</v>
      </c>
      <c r="K165" s="33">
        <f t="shared" si="167"/>
        <v>1.019852872</v>
      </c>
      <c r="L165" s="33">
        <f t="shared" si="167"/>
        <v>0.9584441392</v>
      </c>
      <c r="M165" s="33">
        <f t="shared" si="167"/>
        <v>0.9873117773</v>
      </c>
      <c r="N165" s="33">
        <f t="shared" si="167"/>
        <v>1.03427941</v>
      </c>
      <c r="O165" s="33">
        <f t="shared" si="167"/>
        <v>1</v>
      </c>
      <c r="P165" s="33">
        <f t="array" ref="P165">IFERROR(INDEX('Model 2'!EMBLEMFac26,MATCH(H165,'Model 2'!$S$8:$S$129,0)),P164)</f>
        <v>1.419688532</v>
      </c>
      <c r="Q165" s="33" t="str">
        <f t="array" ref="Q165">INDEX('Model 2'!EMBLEMFac9Fac18,MATCH(I165,'Model 2'!$A$133:$A$162,1),MATCH($D$4,'Model 2'!$C$132:$G$132,0))</f>
        <v>#N/A</v>
      </c>
      <c r="R165" s="33" t="str">
        <f t="shared" si="5"/>
        <v>#N/A</v>
      </c>
      <c r="S165" s="33" t="str">
        <f t="shared" si="2"/>
        <v>#N/A</v>
      </c>
      <c r="T165" s="5"/>
      <c r="U165" s="18">
        <f t="shared" si="19"/>
        <v>14</v>
      </c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18">
        <f t="shared" si="17"/>
        <v>93</v>
      </c>
      <c r="H166" s="5" t="s">
        <v>438</v>
      </c>
      <c r="I166" s="32" t="str">
        <f>IF('Model 2'!$B$168="C",$B$5*(1+'Model 2'!$B$167)^(U166-1),IF('Model 2'!$B$168="S",$B$5*(1+'Model 2'!$B$167*(U166-1)),$B$5))</f>
        <v>#N/A</v>
      </c>
      <c r="J166" s="33">
        <f t="shared" ref="J166:O166" si="168">J165</f>
        <v>0.6729383157</v>
      </c>
      <c r="K166" s="33">
        <f t="shared" si="168"/>
        <v>1.019852872</v>
      </c>
      <c r="L166" s="33">
        <f t="shared" si="168"/>
        <v>0.9584441392</v>
      </c>
      <c r="M166" s="33">
        <f t="shared" si="168"/>
        <v>0.9873117773</v>
      </c>
      <c r="N166" s="33">
        <f t="shared" si="168"/>
        <v>1.03427941</v>
      </c>
      <c r="O166" s="33">
        <f t="shared" si="168"/>
        <v>1</v>
      </c>
      <c r="P166" s="33">
        <f t="array" ref="P166">IFERROR(INDEX('Model 2'!EMBLEMFac26,MATCH(H166,'Model 2'!$S$8:$S$129,0)),P165)</f>
        <v>1.419688532</v>
      </c>
      <c r="Q166" s="33" t="str">
        <f t="array" ref="Q166">INDEX('Model 2'!EMBLEMFac9Fac18,MATCH(I166,'Model 2'!$A$133:$A$162,1),MATCH($D$4,'Model 2'!$C$132:$G$132,0))</f>
        <v>#N/A</v>
      </c>
      <c r="R166" s="33" t="str">
        <f t="shared" si="5"/>
        <v>#N/A</v>
      </c>
      <c r="S166" s="33" t="str">
        <f t="shared" si="2"/>
        <v>#N/A</v>
      </c>
      <c r="T166" s="5"/>
      <c r="U166" s="18">
        <f t="shared" si="19"/>
        <v>14</v>
      </c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18">
        <f t="shared" si="17"/>
        <v>93</v>
      </c>
      <c r="H167" s="5" t="s">
        <v>439</v>
      </c>
      <c r="I167" s="32" t="str">
        <f>IF('Model 2'!$B$168="C",$B$5*(1+'Model 2'!$B$167)^(U167-1),IF('Model 2'!$B$168="S",$B$5*(1+'Model 2'!$B$167*(U167-1)),$B$5))</f>
        <v>#N/A</v>
      </c>
      <c r="J167" s="33">
        <f t="shared" ref="J167:O167" si="169">J166</f>
        <v>0.6729383157</v>
      </c>
      <c r="K167" s="33">
        <f t="shared" si="169"/>
        <v>1.019852872</v>
      </c>
      <c r="L167" s="33">
        <f t="shared" si="169"/>
        <v>0.9584441392</v>
      </c>
      <c r="M167" s="33">
        <f t="shared" si="169"/>
        <v>0.9873117773</v>
      </c>
      <c r="N167" s="33">
        <f t="shared" si="169"/>
        <v>1.03427941</v>
      </c>
      <c r="O167" s="33">
        <f t="shared" si="169"/>
        <v>1</v>
      </c>
      <c r="P167" s="33">
        <f t="array" ref="P167">IFERROR(INDEX('Model 2'!EMBLEMFac26,MATCH(H167,'Model 2'!$S$8:$S$129,0)),P166)</f>
        <v>1.419688532</v>
      </c>
      <c r="Q167" s="33" t="str">
        <f t="array" ref="Q167">INDEX('Model 2'!EMBLEMFac9Fac18,MATCH(I167,'Model 2'!$A$133:$A$162,1),MATCH($D$4,'Model 2'!$C$132:$G$132,0))</f>
        <v>#N/A</v>
      </c>
      <c r="R167" s="33" t="str">
        <f t="shared" si="5"/>
        <v>#N/A</v>
      </c>
      <c r="S167" s="33" t="str">
        <f t="shared" si="2"/>
        <v>#N/A</v>
      </c>
      <c r="T167" s="5"/>
      <c r="U167" s="18">
        <f t="shared" si="19"/>
        <v>14</v>
      </c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18">
        <f t="shared" si="17"/>
        <v>93</v>
      </c>
      <c r="H168" s="5" t="s">
        <v>440</v>
      </c>
      <c r="I168" s="32" t="str">
        <f>IF('Model 2'!$B$168="C",$B$5*(1+'Model 2'!$B$167)^(U168-1),IF('Model 2'!$B$168="S",$B$5*(1+'Model 2'!$B$167*(U168-1)),$B$5))</f>
        <v>#N/A</v>
      </c>
      <c r="J168" s="33">
        <f t="shared" ref="J168:O168" si="170">J167</f>
        <v>0.6729383157</v>
      </c>
      <c r="K168" s="33">
        <f t="shared" si="170"/>
        <v>1.019852872</v>
      </c>
      <c r="L168" s="33">
        <f t="shared" si="170"/>
        <v>0.9584441392</v>
      </c>
      <c r="M168" s="33">
        <f t="shared" si="170"/>
        <v>0.9873117773</v>
      </c>
      <c r="N168" s="33">
        <f t="shared" si="170"/>
        <v>1.03427941</v>
      </c>
      <c r="O168" s="33">
        <f t="shared" si="170"/>
        <v>1</v>
      </c>
      <c r="P168" s="33">
        <f t="array" ref="P168">IFERROR(INDEX('Model 2'!EMBLEMFac26,MATCH(H168,'Model 2'!$S$8:$S$129,0)),P167)</f>
        <v>1.419688532</v>
      </c>
      <c r="Q168" s="33" t="str">
        <f t="array" ref="Q168">INDEX('Model 2'!EMBLEMFac9Fac18,MATCH(I168,'Model 2'!$A$133:$A$162,1),MATCH($D$4,'Model 2'!$C$132:$G$132,0))</f>
        <v>#N/A</v>
      </c>
      <c r="R168" s="33" t="str">
        <f t="shared" si="5"/>
        <v>#N/A</v>
      </c>
      <c r="S168" s="33" t="str">
        <f t="shared" si="2"/>
        <v>#N/A</v>
      </c>
      <c r="T168" s="5"/>
      <c r="U168" s="18">
        <f t="shared" si="19"/>
        <v>14</v>
      </c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18">
        <f t="shared" si="17"/>
        <v>93</v>
      </c>
      <c r="H169" s="5" t="s">
        <v>441</v>
      </c>
      <c r="I169" s="32" t="str">
        <f>IF('Model 2'!$B$168="C",$B$5*(1+'Model 2'!$B$167)^(U169-1),IF('Model 2'!$B$168="S",$B$5*(1+'Model 2'!$B$167*(U169-1)),$B$5))</f>
        <v>#N/A</v>
      </c>
      <c r="J169" s="33">
        <f t="shared" ref="J169:O169" si="171">J168</f>
        <v>0.6729383157</v>
      </c>
      <c r="K169" s="33">
        <f t="shared" si="171"/>
        <v>1.019852872</v>
      </c>
      <c r="L169" s="33">
        <f t="shared" si="171"/>
        <v>0.9584441392</v>
      </c>
      <c r="M169" s="33">
        <f t="shared" si="171"/>
        <v>0.9873117773</v>
      </c>
      <c r="N169" s="33">
        <f t="shared" si="171"/>
        <v>1.03427941</v>
      </c>
      <c r="O169" s="33">
        <f t="shared" si="171"/>
        <v>1</v>
      </c>
      <c r="P169" s="33">
        <f t="array" ref="P169">IFERROR(INDEX('Model 2'!EMBLEMFac26,MATCH(H169,'Model 2'!$S$8:$S$129,0)),P168)</f>
        <v>1.419688532</v>
      </c>
      <c r="Q169" s="33" t="str">
        <f t="array" ref="Q169">INDEX('Model 2'!EMBLEMFac9Fac18,MATCH(I169,'Model 2'!$A$133:$A$162,1),MATCH($D$4,'Model 2'!$C$132:$G$132,0))</f>
        <v>#N/A</v>
      </c>
      <c r="R169" s="33" t="str">
        <f t="shared" si="5"/>
        <v>#N/A</v>
      </c>
      <c r="S169" s="33" t="str">
        <f t="shared" si="2"/>
        <v>#N/A</v>
      </c>
      <c r="T169" s="5"/>
      <c r="U169" s="18">
        <f t="shared" si="19"/>
        <v>14</v>
      </c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18">
        <f t="shared" si="17"/>
        <v>93</v>
      </c>
      <c r="H170" s="5" t="s">
        <v>442</v>
      </c>
      <c r="I170" s="32" t="str">
        <f>IF('Model 2'!$B$168="C",$B$5*(1+'Model 2'!$B$167)^(U170-1),IF('Model 2'!$B$168="S",$B$5*(1+'Model 2'!$B$167*(U170-1)),$B$5))</f>
        <v>#N/A</v>
      </c>
      <c r="J170" s="33">
        <f t="shared" ref="J170:O170" si="172">J169</f>
        <v>0.6729383157</v>
      </c>
      <c r="K170" s="33">
        <f t="shared" si="172"/>
        <v>1.019852872</v>
      </c>
      <c r="L170" s="33">
        <f t="shared" si="172"/>
        <v>0.9584441392</v>
      </c>
      <c r="M170" s="33">
        <f t="shared" si="172"/>
        <v>0.9873117773</v>
      </c>
      <c r="N170" s="33">
        <f t="shared" si="172"/>
        <v>1.03427941</v>
      </c>
      <c r="O170" s="33">
        <f t="shared" si="172"/>
        <v>1</v>
      </c>
      <c r="P170" s="33">
        <f t="array" ref="P170">IFERROR(INDEX('Model 2'!EMBLEMFac26,MATCH(H170,'Model 2'!$S$8:$S$129,0)),P169)</f>
        <v>1.419688532</v>
      </c>
      <c r="Q170" s="33" t="str">
        <f t="array" ref="Q170">INDEX('Model 2'!EMBLEMFac9Fac18,MATCH(I170,'Model 2'!$A$133:$A$162,1),MATCH($D$4,'Model 2'!$C$132:$G$132,0))</f>
        <v>#N/A</v>
      </c>
      <c r="R170" s="33" t="str">
        <f t="shared" si="5"/>
        <v>#N/A</v>
      </c>
      <c r="S170" s="33" t="str">
        <f t="shared" si="2"/>
        <v>#N/A</v>
      </c>
      <c r="T170" s="5"/>
      <c r="U170" s="18">
        <f t="shared" si="19"/>
        <v>14</v>
      </c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18">
        <f t="shared" si="17"/>
        <v>93</v>
      </c>
      <c r="H171" s="5" t="s">
        <v>443</v>
      </c>
      <c r="I171" s="32" t="str">
        <f>IF('Model 2'!$B$168="C",$B$5*(1+'Model 2'!$B$167)^(U171-1),IF('Model 2'!$B$168="S",$B$5*(1+'Model 2'!$B$167*(U171-1)),$B$5))</f>
        <v>#N/A</v>
      </c>
      <c r="J171" s="33">
        <f t="shared" ref="J171:O171" si="173">J170</f>
        <v>0.6729383157</v>
      </c>
      <c r="K171" s="33">
        <f t="shared" si="173"/>
        <v>1.019852872</v>
      </c>
      <c r="L171" s="33">
        <f t="shared" si="173"/>
        <v>0.9584441392</v>
      </c>
      <c r="M171" s="33">
        <f t="shared" si="173"/>
        <v>0.9873117773</v>
      </c>
      <c r="N171" s="33">
        <f t="shared" si="173"/>
        <v>1.03427941</v>
      </c>
      <c r="O171" s="33">
        <f t="shared" si="173"/>
        <v>1</v>
      </c>
      <c r="P171" s="33">
        <f t="array" ref="P171">IFERROR(INDEX('Model 2'!EMBLEMFac26,MATCH(H171,'Model 2'!$S$8:$S$129,0)),P170)</f>
        <v>1.419688532</v>
      </c>
      <c r="Q171" s="33" t="str">
        <f t="array" ref="Q171">INDEX('Model 2'!EMBLEMFac9Fac18,MATCH(I171,'Model 2'!$A$133:$A$162,1),MATCH($D$4,'Model 2'!$C$132:$G$132,0))</f>
        <v>#N/A</v>
      </c>
      <c r="R171" s="33" t="str">
        <f t="shared" si="5"/>
        <v>#N/A</v>
      </c>
      <c r="S171" s="33" t="str">
        <f t="shared" si="2"/>
        <v>#N/A</v>
      </c>
      <c r="T171" s="5"/>
      <c r="U171" s="18">
        <f t="shared" si="19"/>
        <v>14</v>
      </c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18">
        <f t="shared" si="17"/>
        <v>94</v>
      </c>
      <c r="H172" s="5" t="s">
        <v>444</v>
      </c>
      <c r="I172" s="32" t="str">
        <f>IF('Model 2'!$B$168="C",$B$5*(1+'Model 2'!$B$167)^(U172-1),IF('Model 2'!$B$168="S",$B$5*(1+'Model 2'!$B$167*(U172-1)),$B$5))</f>
        <v>#N/A</v>
      </c>
      <c r="J172" s="33">
        <f t="shared" ref="J172:O172" si="174">J171</f>
        <v>0.6729383157</v>
      </c>
      <c r="K172" s="33">
        <f t="shared" si="174"/>
        <v>1.019852872</v>
      </c>
      <c r="L172" s="33">
        <f t="shared" si="174"/>
        <v>0.9584441392</v>
      </c>
      <c r="M172" s="33">
        <f t="shared" si="174"/>
        <v>0.9873117773</v>
      </c>
      <c r="N172" s="33">
        <f t="shared" si="174"/>
        <v>1.03427941</v>
      </c>
      <c r="O172" s="33">
        <f t="shared" si="174"/>
        <v>1</v>
      </c>
      <c r="P172" s="33">
        <f t="array" ref="P172">IFERROR(INDEX('Model 2'!EMBLEMFac26,MATCH(H172,'Model 2'!$S$8:$S$129,0)),P171)</f>
        <v>1.419688532</v>
      </c>
      <c r="Q172" s="33" t="str">
        <f t="array" ref="Q172">INDEX('Model 2'!EMBLEMFac9Fac18,MATCH(I172,'Model 2'!$A$133:$A$162,1),MATCH($D$4,'Model 2'!$C$132:$G$132,0))</f>
        <v>#N/A</v>
      </c>
      <c r="R172" s="33" t="str">
        <f t="shared" si="5"/>
        <v>#N/A</v>
      </c>
      <c r="S172" s="33" t="str">
        <f t="shared" si="2"/>
        <v>#N/A</v>
      </c>
      <c r="T172" s="5"/>
      <c r="U172" s="18">
        <f t="shared" si="19"/>
        <v>15</v>
      </c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18">
        <f t="shared" si="17"/>
        <v>94</v>
      </c>
      <c r="H173" s="5" t="s">
        <v>445</v>
      </c>
      <c r="I173" s="32" t="str">
        <f>IF('Model 2'!$B$168="C",$B$5*(1+'Model 2'!$B$167)^(U173-1),IF('Model 2'!$B$168="S",$B$5*(1+'Model 2'!$B$167*(U173-1)),$B$5))</f>
        <v>#N/A</v>
      </c>
      <c r="J173" s="33">
        <f t="shared" ref="J173:O173" si="175">J172</f>
        <v>0.6729383157</v>
      </c>
      <c r="K173" s="33">
        <f t="shared" si="175"/>
        <v>1.019852872</v>
      </c>
      <c r="L173" s="33">
        <f t="shared" si="175"/>
        <v>0.9584441392</v>
      </c>
      <c r="M173" s="33">
        <f t="shared" si="175"/>
        <v>0.9873117773</v>
      </c>
      <c r="N173" s="33">
        <f t="shared" si="175"/>
        <v>1.03427941</v>
      </c>
      <c r="O173" s="33">
        <f t="shared" si="175"/>
        <v>1</v>
      </c>
      <c r="P173" s="33">
        <f t="array" ref="P173">IFERROR(INDEX('Model 2'!EMBLEMFac26,MATCH(H173,'Model 2'!$S$8:$S$129,0)),P172)</f>
        <v>1.419688532</v>
      </c>
      <c r="Q173" s="33" t="str">
        <f t="array" ref="Q173">INDEX('Model 2'!EMBLEMFac9Fac18,MATCH(I173,'Model 2'!$A$133:$A$162,1),MATCH($D$4,'Model 2'!$C$132:$G$132,0))</f>
        <v>#N/A</v>
      </c>
      <c r="R173" s="33" t="str">
        <f t="shared" si="5"/>
        <v>#N/A</v>
      </c>
      <c r="S173" s="33" t="str">
        <f t="shared" si="2"/>
        <v>#N/A</v>
      </c>
      <c r="T173" s="5"/>
      <c r="U173" s="18">
        <f t="shared" si="19"/>
        <v>15</v>
      </c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18">
        <f t="shared" si="17"/>
        <v>94</v>
      </c>
      <c r="H174" s="5" t="s">
        <v>446</v>
      </c>
      <c r="I174" s="32" t="str">
        <f>IF('Model 2'!$B$168="C",$B$5*(1+'Model 2'!$B$167)^(U174-1),IF('Model 2'!$B$168="S",$B$5*(1+'Model 2'!$B$167*(U174-1)),$B$5))</f>
        <v>#N/A</v>
      </c>
      <c r="J174" s="33">
        <f t="shared" ref="J174:O174" si="176">J173</f>
        <v>0.6729383157</v>
      </c>
      <c r="K174" s="33">
        <f t="shared" si="176"/>
        <v>1.019852872</v>
      </c>
      <c r="L174" s="33">
        <f t="shared" si="176"/>
        <v>0.9584441392</v>
      </c>
      <c r="M174" s="33">
        <f t="shared" si="176"/>
        <v>0.9873117773</v>
      </c>
      <c r="N174" s="33">
        <f t="shared" si="176"/>
        <v>1.03427941</v>
      </c>
      <c r="O174" s="33">
        <f t="shared" si="176"/>
        <v>1</v>
      </c>
      <c r="P174" s="33">
        <f t="array" ref="P174">IFERROR(INDEX('Model 2'!EMBLEMFac26,MATCH(H174,'Model 2'!$S$8:$S$129,0)),P173)</f>
        <v>1.419688532</v>
      </c>
      <c r="Q174" s="33" t="str">
        <f t="array" ref="Q174">INDEX('Model 2'!EMBLEMFac9Fac18,MATCH(I174,'Model 2'!$A$133:$A$162,1),MATCH($D$4,'Model 2'!$C$132:$G$132,0))</f>
        <v>#N/A</v>
      </c>
      <c r="R174" s="33" t="str">
        <f t="shared" si="5"/>
        <v>#N/A</v>
      </c>
      <c r="S174" s="33" t="str">
        <f t="shared" si="2"/>
        <v>#N/A</v>
      </c>
      <c r="T174" s="5"/>
      <c r="U174" s="18">
        <f t="shared" si="19"/>
        <v>15</v>
      </c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18">
        <f t="shared" si="17"/>
        <v>94</v>
      </c>
      <c r="H175" s="5" t="s">
        <v>447</v>
      </c>
      <c r="I175" s="32" t="str">
        <f>IF('Model 2'!$B$168="C",$B$5*(1+'Model 2'!$B$167)^(U175-1),IF('Model 2'!$B$168="S",$B$5*(1+'Model 2'!$B$167*(U175-1)),$B$5))</f>
        <v>#N/A</v>
      </c>
      <c r="J175" s="33">
        <f t="shared" ref="J175:O175" si="177">J174</f>
        <v>0.6729383157</v>
      </c>
      <c r="K175" s="33">
        <f t="shared" si="177"/>
        <v>1.019852872</v>
      </c>
      <c r="L175" s="33">
        <f t="shared" si="177"/>
        <v>0.9584441392</v>
      </c>
      <c r="M175" s="33">
        <f t="shared" si="177"/>
        <v>0.9873117773</v>
      </c>
      <c r="N175" s="33">
        <f t="shared" si="177"/>
        <v>1.03427941</v>
      </c>
      <c r="O175" s="33">
        <f t="shared" si="177"/>
        <v>1</v>
      </c>
      <c r="P175" s="33">
        <f t="array" ref="P175">IFERROR(INDEX('Model 2'!EMBLEMFac26,MATCH(H175,'Model 2'!$S$8:$S$129,0)),P174)</f>
        <v>1.419688532</v>
      </c>
      <c r="Q175" s="33" t="str">
        <f t="array" ref="Q175">INDEX('Model 2'!EMBLEMFac9Fac18,MATCH(I175,'Model 2'!$A$133:$A$162,1),MATCH($D$4,'Model 2'!$C$132:$G$132,0))</f>
        <v>#N/A</v>
      </c>
      <c r="R175" s="33" t="str">
        <f t="shared" si="5"/>
        <v>#N/A</v>
      </c>
      <c r="S175" s="33" t="str">
        <f t="shared" si="2"/>
        <v>#N/A</v>
      </c>
      <c r="T175" s="5"/>
      <c r="U175" s="18">
        <f t="shared" si="19"/>
        <v>15</v>
      </c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18">
        <f t="shared" si="17"/>
        <v>94</v>
      </c>
      <c r="H176" s="5" t="s">
        <v>448</v>
      </c>
      <c r="I176" s="32" t="str">
        <f>IF('Model 2'!$B$168="C",$B$5*(1+'Model 2'!$B$167)^(U176-1),IF('Model 2'!$B$168="S",$B$5*(1+'Model 2'!$B$167*(U176-1)),$B$5))</f>
        <v>#N/A</v>
      </c>
      <c r="J176" s="33">
        <f t="shared" ref="J176:O176" si="178">J175</f>
        <v>0.6729383157</v>
      </c>
      <c r="K176" s="33">
        <f t="shared" si="178"/>
        <v>1.019852872</v>
      </c>
      <c r="L176" s="33">
        <f t="shared" si="178"/>
        <v>0.9584441392</v>
      </c>
      <c r="M176" s="33">
        <f t="shared" si="178"/>
        <v>0.9873117773</v>
      </c>
      <c r="N176" s="33">
        <f t="shared" si="178"/>
        <v>1.03427941</v>
      </c>
      <c r="O176" s="33">
        <f t="shared" si="178"/>
        <v>1</v>
      </c>
      <c r="P176" s="33">
        <f t="array" ref="P176">IFERROR(INDEX('Model 2'!EMBLEMFac26,MATCH(H176,'Model 2'!$S$8:$S$129,0)),P175)</f>
        <v>1.419688532</v>
      </c>
      <c r="Q176" s="33" t="str">
        <f t="array" ref="Q176">INDEX('Model 2'!EMBLEMFac9Fac18,MATCH(I176,'Model 2'!$A$133:$A$162,1),MATCH($D$4,'Model 2'!$C$132:$G$132,0))</f>
        <v>#N/A</v>
      </c>
      <c r="R176" s="33" t="str">
        <f t="shared" si="5"/>
        <v>#N/A</v>
      </c>
      <c r="S176" s="33" t="str">
        <f t="shared" si="2"/>
        <v>#N/A</v>
      </c>
      <c r="T176" s="5"/>
      <c r="U176" s="18">
        <f t="shared" si="19"/>
        <v>15</v>
      </c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18">
        <f t="shared" si="17"/>
        <v>94</v>
      </c>
      <c r="H177" s="5" t="s">
        <v>449</v>
      </c>
      <c r="I177" s="32" t="str">
        <f>IF('Model 2'!$B$168="C",$B$5*(1+'Model 2'!$B$167)^(U177-1),IF('Model 2'!$B$168="S",$B$5*(1+'Model 2'!$B$167*(U177-1)),$B$5))</f>
        <v>#N/A</v>
      </c>
      <c r="J177" s="33">
        <f t="shared" ref="J177:O177" si="179">J176</f>
        <v>0.6729383157</v>
      </c>
      <c r="K177" s="33">
        <f t="shared" si="179"/>
        <v>1.019852872</v>
      </c>
      <c r="L177" s="33">
        <f t="shared" si="179"/>
        <v>0.9584441392</v>
      </c>
      <c r="M177" s="33">
        <f t="shared" si="179"/>
        <v>0.9873117773</v>
      </c>
      <c r="N177" s="33">
        <f t="shared" si="179"/>
        <v>1.03427941</v>
      </c>
      <c r="O177" s="33">
        <f t="shared" si="179"/>
        <v>1</v>
      </c>
      <c r="P177" s="33">
        <f t="array" ref="P177">IFERROR(INDEX('Model 2'!EMBLEMFac26,MATCH(H177,'Model 2'!$S$8:$S$129,0)),P176)</f>
        <v>1.419688532</v>
      </c>
      <c r="Q177" s="33" t="str">
        <f t="array" ref="Q177">INDEX('Model 2'!EMBLEMFac9Fac18,MATCH(I177,'Model 2'!$A$133:$A$162,1),MATCH($D$4,'Model 2'!$C$132:$G$132,0))</f>
        <v>#N/A</v>
      </c>
      <c r="R177" s="33" t="str">
        <f t="shared" si="5"/>
        <v>#N/A</v>
      </c>
      <c r="S177" s="33" t="str">
        <f t="shared" si="2"/>
        <v>#N/A</v>
      </c>
      <c r="T177" s="5"/>
      <c r="U177" s="18">
        <f t="shared" si="19"/>
        <v>15</v>
      </c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18">
        <f t="shared" si="17"/>
        <v>94</v>
      </c>
      <c r="H178" s="5" t="s">
        <v>450</v>
      </c>
      <c r="I178" s="32" t="str">
        <f>IF('Model 2'!$B$168="C",$B$5*(1+'Model 2'!$B$167)^(U178-1),IF('Model 2'!$B$168="S",$B$5*(1+'Model 2'!$B$167*(U178-1)),$B$5))</f>
        <v>#N/A</v>
      </c>
      <c r="J178" s="33">
        <f t="shared" ref="J178:O178" si="180">J177</f>
        <v>0.6729383157</v>
      </c>
      <c r="K178" s="33">
        <f t="shared" si="180"/>
        <v>1.019852872</v>
      </c>
      <c r="L178" s="33">
        <f t="shared" si="180"/>
        <v>0.9584441392</v>
      </c>
      <c r="M178" s="33">
        <f t="shared" si="180"/>
        <v>0.9873117773</v>
      </c>
      <c r="N178" s="33">
        <f t="shared" si="180"/>
        <v>1.03427941</v>
      </c>
      <c r="O178" s="33">
        <f t="shared" si="180"/>
        <v>1</v>
      </c>
      <c r="P178" s="33">
        <f t="array" ref="P178">IFERROR(INDEX('Model 2'!EMBLEMFac26,MATCH(H178,'Model 2'!$S$8:$S$129,0)),P177)</f>
        <v>1.419688532</v>
      </c>
      <c r="Q178" s="33" t="str">
        <f t="array" ref="Q178">INDEX('Model 2'!EMBLEMFac9Fac18,MATCH(I178,'Model 2'!$A$133:$A$162,1),MATCH($D$4,'Model 2'!$C$132:$G$132,0))</f>
        <v>#N/A</v>
      </c>
      <c r="R178" s="33" t="str">
        <f t="shared" si="5"/>
        <v>#N/A</v>
      </c>
      <c r="S178" s="33" t="str">
        <f t="shared" si="2"/>
        <v>#N/A</v>
      </c>
      <c r="T178" s="5"/>
      <c r="U178" s="18">
        <f t="shared" si="19"/>
        <v>15</v>
      </c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18">
        <f t="shared" si="17"/>
        <v>94</v>
      </c>
      <c r="H179" s="5" t="s">
        <v>451</v>
      </c>
      <c r="I179" s="32" t="str">
        <f>IF('Model 2'!$B$168="C",$B$5*(1+'Model 2'!$B$167)^(U179-1),IF('Model 2'!$B$168="S",$B$5*(1+'Model 2'!$B$167*(U179-1)),$B$5))</f>
        <v>#N/A</v>
      </c>
      <c r="J179" s="33">
        <f t="shared" ref="J179:O179" si="181">J178</f>
        <v>0.6729383157</v>
      </c>
      <c r="K179" s="33">
        <f t="shared" si="181"/>
        <v>1.019852872</v>
      </c>
      <c r="L179" s="33">
        <f t="shared" si="181"/>
        <v>0.9584441392</v>
      </c>
      <c r="M179" s="33">
        <f t="shared" si="181"/>
        <v>0.9873117773</v>
      </c>
      <c r="N179" s="33">
        <f t="shared" si="181"/>
        <v>1.03427941</v>
      </c>
      <c r="O179" s="33">
        <f t="shared" si="181"/>
        <v>1</v>
      </c>
      <c r="P179" s="33">
        <f t="array" ref="P179">IFERROR(INDEX('Model 2'!EMBLEMFac26,MATCH(H179,'Model 2'!$S$8:$S$129,0)),P178)</f>
        <v>1.419688532</v>
      </c>
      <c r="Q179" s="33" t="str">
        <f t="array" ref="Q179">INDEX('Model 2'!EMBLEMFac9Fac18,MATCH(I179,'Model 2'!$A$133:$A$162,1),MATCH($D$4,'Model 2'!$C$132:$G$132,0))</f>
        <v>#N/A</v>
      </c>
      <c r="R179" s="33" t="str">
        <f t="shared" si="5"/>
        <v>#N/A</v>
      </c>
      <c r="S179" s="33" t="str">
        <f t="shared" si="2"/>
        <v>#N/A</v>
      </c>
      <c r="T179" s="5"/>
      <c r="U179" s="18">
        <f t="shared" si="19"/>
        <v>15</v>
      </c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18">
        <f t="shared" si="17"/>
        <v>94</v>
      </c>
      <c r="H180" s="5" t="s">
        <v>452</v>
      </c>
      <c r="I180" s="32" t="str">
        <f>IF('Model 2'!$B$168="C",$B$5*(1+'Model 2'!$B$167)^(U180-1),IF('Model 2'!$B$168="S",$B$5*(1+'Model 2'!$B$167*(U180-1)),$B$5))</f>
        <v>#N/A</v>
      </c>
      <c r="J180" s="33">
        <f t="shared" ref="J180:O180" si="182">J179</f>
        <v>0.6729383157</v>
      </c>
      <c r="K180" s="33">
        <f t="shared" si="182"/>
        <v>1.019852872</v>
      </c>
      <c r="L180" s="33">
        <f t="shared" si="182"/>
        <v>0.9584441392</v>
      </c>
      <c r="M180" s="33">
        <f t="shared" si="182"/>
        <v>0.9873117773</v>
      </c>
      <c r="N180" s="33">
        <f t="shared" si="182"/>
        <v>1.03427941</v>
      </c>
      <c r="O180" s="33">
        <f t="shared" si="182"/>
        <v>1</v>
      </c>
      <c r="P180" s="33">
        <f t="array" ref="P180">IFERROR(INDEX('Model 2'!EMBLEMFac26,MATCH(H180,'Model 2'!$S$8:$S$129,0)),P179)</f>
        <v>1.419688532</v>
      </c>
      <c r="Q180" s="33" t="str">
        <f t="array" ref="Q180">INDEX('Model 2'!EMBLEMFac9Fac18,MATCH(I180,'Model 2'!$A$133:$A$162,1),MATCH($D$4,'Model 2'!$C$132:$G$132,0))</f>
        <v>#N/A</v>
      </c>
      <c r="R180" s="33" t="str">
        <f t="shared" si="5"/>
        <v>#N/A</v>
      </c>
      <c r="S180" s="33" t="str">
        <f t="shared" si="2"/>
        <v>#N/A</v>
      </c>
      <c r="T180" s="5"/>
      <c r="U180" s="18">
        <f t="shared" si="19"/>
        <v>15</v>
      </c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18">
        <f t="shared" si="17"/>
        <v>94</v>
      </c>
      <c r="H181" s="5" t="s">
        <v>453</v>
      </c>
      <c r="I181" s="32" t="str">
        <f>IF('Model 2'!$B$168="C",$B$5*(1+'Model 2'!$B$167)^(U181-1),IF('Model 2'!$B$168="S",$B$5*(1+'Model 2'!$B$167*(U181-1)),$B$5))</f>
        <v>#N/A</v>
      </c>
      <c r="J181" s="33">
        <f t="shared" ref="J181:O181" si="183">J180</f>
        <v>0.6729383157</v>
      </c>
      <c r="K181" s="33">
        <f t="shared" si="183"/>
        <v>1.019852872</v>
      </c>
      <c r="L181" s="33">
        <f t="shared" si="183"/>
        <v>0.9584441392</v>
      </c>
      <c r="M181" s="33">
        <f t="shared" si="183"/>
        <v>0.9873117773</v>
      </c>
      <c r="N181" s="33">
        <f t="shared" si="183"/>
        <v>1.03427941</v>
      </c>
      <c r="O181" s="33">
        <f t="shared" si="183"/>
        <v>1</v>
      </c>
      <c r="P181" s="33">
        <f t="array" ref="P181">IFERROR(INDEX('Model 2'!EMBLEMFac26,MATCH(H181,'Model 2'!$S$8:$S$129,0)),P180)</f>
        <v>1.419688532</v>
      </c>
      <c r="Q181" s="33" t="str">
        <f t="array" ref="Q181">INDEX('Model 2'!EMBLEMFac9Fac18,MATCH(I181,'Model 2'!$A$133:$A$162,1),MATCH($D$4,'Model 2'!$C$132:$G$132,0))</f>
        <v>#N/A</v>
      </c>
      <c r="R181" s="33" t="str">
        <f t="shared" si="5"/>
        <v>#N/A</v>
      </c>
      <c r="S181" s="33" t="str">
        <f t="shared" si="2"/>
        <v>#N/A</v>
      </c>
      <c r="T181" s="5"/>
      <c r="U181" s="18">
        <f t="shared" si="19"/>
        <v>15</v>
      </c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18">
        <f t="shared" si="17"/>
        <v>94</v>
      </c>
      <c r="H182" s="5" t="s">
        <v>454</v>
      </c>
      <c r="I182" s="32" t="str">
        <f>IF('Model 2'!$B$168="C",$B$5*(1+'Model 2'!$B$167)^(U182-1),IF('Model 2'!$B$168="S",$B$5*(1+'Model 2'!$B$167*(U182-1)),$B$5))</f>
        <v>#N/A</v>
      </c>
      <c r="J182" s="33">
        <f t="shared" ref="J182:O182" si="184">J181</f>
        <v>0.6729383157</v>
      </c>
      <c r="K182" s="33">
        <f t="shared" si="184"/>
        <v>1.019852872</v>
      </c>
      <c r="L182" s="33">
        <f t="shared" si="184"/>
        <v>0.9584441392</v>
      </c>
      <c r="M182" s="33">
        <f t="shared" si="184"/>
        <v>0.9873117773</v>
      </c>
      <c r="N182" s="33">
        <f t="shared" si="184"/>
        <v>1.03427941</v>
      </c>
      <c r="O182" s="33">
        <f t="shared" si="184"/>
        <v>1</v>
      </c>
      <c r="P182" s="33">
        <f t="array" ref="P182">IFERROR(INDEX('Model 2'!EMBLEMFac26,MATCH(H182,'Model 2'!$S$8:$S$129,0)),P181)</f>
        <v>1.419688532</v>
      </c>
      <c r="Q182" s="33" t="str">
        <f t="array" ref="Q182">INDEX('Model 2'!EMBLEMFac9Fac18,MATCH(I182,'Model 2'!$A$133:$A$162,1),MATCH($D$4,'Model 2'!$C$132:$G$132,0))</f>
        <v>#N/A</v>
      </c>
      <c r="R182" s="33" t="str">
        <f t="shared" si="5"/>
        <v>#N/A</v>
      </c>
      <c r="S182" s="33" t="str">
        <f t="shared" si="2"/>
        <v>#N/A</v>
      </c>
      <c r="T182" s="5"/>
      <c r="U182" s="18">
        <f t="shared" si="19"/>
        <v>15</v>
      </c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18">
        <f t="shared" si="17"/>
        <v>94</v>
      </c>
      <c r="H183" s="5" t="s">
        <v>455</v>
      </c>
      <c r="I183" s="32" t="str">
        <f>IF('Model 2'!$B$168="C",$B$5*(1+'Model 2'!$B$167)^(U183-1),IF('Model 2'!$B$168="S",$B$5*(1+'Model 2'!$B$167*(U183-1)),$B$5))</f>
        <v>#N/A</v>
      </c>
      <c r="J183" s="33">
        <f t="shared" ref="J183:O183" si="185">J182</f>
        <v>0.6729383157</v>
      </c>
      <c r="K183" s="33">
        <f t="shared" si="185"/>
        <v>1.019852872</v>
      </c>
      <c r="L183" s="33">
        <f t="shared" si="185"/>
        <v>0.9584441392</v>
      </c>
      <c r="M183" s="33">
        <f t="shared" si="185"/>
        <v>0.9873117773</v>
      </c>
      <c r="N183" s="33">
        <f t="shared" si="185"/>
        <v>1.03427941</v>
      </c>
      <c r="O183" s="33">
        <f t="shared" si="185"/>
        <v>1</v>
      </c>
      <c r="P183" s="33">
        <f t="array" ref="P183">IFERROR(INDEX('Model 2'!EMBLEMFac26,MATCH(H183,'Model 2'!$S$8:$S$129,0)),P182)</f>
        <v>1.419688532</v>
      </c>
      <c r="Q183" s="33" t="str">
        <f t="array" ref="Q183">INDEX('Model 2'!EMBLEMFac9Fac18,MATCH(I183,'Model 2'!$A$133:$A$162,1),MATCH($D$4,'Model 2'!$C$132:$G$132,0))</f>
        <v>#N/A</v>
      </c>
      <c r="R183" s="33" t="str">
        <f t="shared" si="5"/>
        <v>#N/A</v>
      </c>
      <c r="S183" s="33" t="str">
        <f t="shared" si="2"/>
        <v>#N/A</v>
      </c>
      <c r="T183" s="5"/>
      <c r="U183" s="18">
        <f t="shared" si="19"/>
        <v>15</v>
      </c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18">
        <f t="shared" si="17"/>
        <v>95</v>
      </c>
      <c r="H184" s="5" t="s">
        <v>456</v>
      </c>
      <c r="I184" s="32" t="str">
        <f>IF('Model 2'!$B$168="C",$B$5*(1+'Model 2'!$B$167)^(U184-1),IF('Model 2'!$B$168="S",$B$5*(1+'Model 2'!$B$167*(U184-1)),$B$5))</f>
        <v>#N/A</v>
      </c>
      <c r="J184" s="33">
        <f t="shared" ref="J184:O184" si="186">J183</f>
        <v>0.6729383157</v>
      </c>
      <c r="K184" s="33">
        <f t="shared" si="186"/>
        <v>1.019852872</v>
      </c>
      <c r="L184" s="33">
        <f t="shared" si="186"/>
        <v>0.9584441392</v>
      </c>
      <c r="M184" s="33">
        <f t="shared" si="186"/>
        <v>0.9873117773</v>
      </c>
      <c r="N184" s="33">
        <f t="shared" si="186"/>
        <v>1.03427941</v>
      </c>
      <c r="O184" s="33">
        <f t="shared" si="186"/>
        <v>1</v>
      </c>
      <c r="P184" s="33">
        <f t="array" ref="P184">IFERROR(INDEX('Model 2'!EMBLEMFac26,MATCH(H184,'Model 2'!$S$8:$S$129,0)),P183)</f>
        <v>1.419688532</v>
      </c>
      <c r="Q184" s="33" t="str">
        <f t="array" ref="Q184">INDEX('Model 2'!EMBLEMFac9Fac18,MATCH(I184,'Model 2'!$A$133:$A$162,1),MATCH($D$4,'Model 2'!$C$132:$G$132,0))</f>
        <v>#N/A</v>
      </c>
      <c r="R184" s="33" t="str">
        <f t="shared" si="5"/>
        <v>#N/A</v>
      </c>
      <c r="S184" s="33" t="str">
        <f t="shared" si="2"/>
        <v>#N/A</v>
      </c>
      <c r="T184" s="5"/>
      <c r="U184" s="18">
        <f t="shared" si="19"/>
        <v>16</v>
      </c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18">
        <f t="shared" si="17"/>
        <v>95</v>
      </c>
      <c r="H185" s="5" t="s">
        <v>457</v>
      </c>
      <c r="I185" s="32" t="str">
        <f>IF('Model 2'!$B$168="C",$B$5*(1+'Model 2'!$B$167)^(U185-1),IF('Model 2'!$B$168="S",$B$5*(1+'Model 2'!$B$167*(U185-1)),$B$5))</f>
        <v>#N/A</v>
      </c>
      <c r="J185" s="33">
        <f t="shared" ref="J185:O185" si="187">J184</f>
        <v>0.6729383157</v>
      </c>
      <c r="K185" s="33">
        <f t="shared" si="187"/>
        <v>1.019852872</v>
      </c>
      <c r="L185" s="33">
        <f t="shared" si="187"/>
        <v>0.9584441392</v>
      </c>
      <c r="M185" s="33">
        <f t="shared" si="187"/>
        <v>0.9873117773</v>
      </c>
      <c r="N185" s="33">
        <f t="shared" si="187"/>
        <v>1.03427941</v>
      </c>
      <c r="O185" s="33">
        <f t="shared" si="187"/>
        <v>1</v>
      </c>
      <c r="P185" s="33">
        <f t="array" ref="P185">IFERROR(INDEX('Model 2'!EMBLEMFac26,MATCH(H185,'Model 2'!$S$8:$S$129,0)),P184)</f>
        <v>1.419688532</v>
      </c>
      <c r="Q185" s="33" t="str">
        <f t="array" ref="Q185">INDEX('Model 2'!EMBLEMFac9Fac18,MATCH(I185,'Model 2'!$A$133:$A$162,1),MATCH($D$4,'Model 2'!$C$132:$G$132,0))</f>
        <v>#N/A</v>
      </c>
      <c r="R185" s="33" t="str">
        <f t="shared" si="5"/>
        <v>#N/A</v>
      </c>
      <c r="S185" s="33" t="str">
        <f t="shared" si="2"/>
        <v>#N/A</v>
      </c>
      <c r="T185" s="5"/>
      <c r="U185" s="18">
        <f t="shared" si="19"/>
        <v>16</v>
      </c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18">
        <f t="shared" si="17"/>
        <v>95</v>
      </c>
      <c r="H186" s="5" t="s">
        <v>458</v>
      </c>
      <c r="I186" s="32" t="str">
        <f>IF('Model 2'!$B$168="C",$B$5*(1+'Model 2'!$B$167)^(U186-1),IF('Model 2'!$B$168="S",$B$5*(1+'Model 2'!$B$167*(U186-1)),$B$5))</f>
        <v>#N/A</v>
      </c>
      <c r="J186" s="33">
        <f t="shared" ref="J186:O186" si="188">J185</f>
        <v>0.6729383157</v>
      </c>
      <c r="K186" s="33">
        <f t="shared" si="188"/>
        <v>1.019852872</v>
      </c>
      <c r="L186" s="33">
        <f t="shared" si="188"/>
        <v>0.9584441392</v>
      </c>
      <c r="M186" s="33">
        <f t="shared" si="188"/>
        <v>0.9873117773</v>
      </c>
      <c r="N186" s="33">
        <f t="shared" si="188"/>
        <v>1.03427941</v>
      </c>
      <c r="O186" s="33">
        <f t="shared" si="188"/>
        <v>1</v>
      </c>
      <c r="P186" s="33">
        <f t="array" ref="P186">IFERROR(INDEX('Model 2'!EMBLEMFac26,MATCH(H186,'Model 2'!$S$8:$S$129,0)),P185)</f>
        <v>1.419688532</v>
      </c>
      <c r="Q186" s="33" t="str">
        <f t="array" ref="Q186">INDEX('Model 2'!EMBLEMFac9Fac18,MATCH(I186,'Model 2'!$A$133:$A$162,1),MATCH($D$4,'Model 2'!$C$132:$G$132,0))</f>
        <v>#N/A</v>
      </c>
      <c r="R186" s="33" t="str">
        <f t="shared" si="5"/>
        <v>#N/A</v>
      </c>
      <c r="S186" s="33" t="str">
        <f t="shared" si="2"/>
        <v>#N/A</v>
      </c>
      <c r="T186" s="5"/>
      <c r="U186" s="18">
        <f t="shared" si="19"/>
        <v>16</v>
      </c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18">
        <f t="shared" si="17"/>
        <v>95</v>
      </c>
      <c r="H187" s="5" t="s">
        <v>459</v>
      </c>
      <c r="I187" s="32" t="str">
        <f>IF('Model 2'!$B$168="C",$B$5*(1+'Model 2'!$B$167)^(U187-1),IF('Model 2'!$B$168="S",$B$5*(1+'Model 2'!$B$167*(U187-1)),$B$5))</f>
        <v>#N/A</v>
      </c>
      <c r="J187" s="33">
        <f t="shared" ref="J187:O187" si="189">J186</f>
        <v>0.6729383157</v>
      </c>
      <c r="K187" s="33">
        <f t="shared" si="189"/>
        <v>1.019852872</v>
      </c>
      <c r="L187" s="33">
        <f t="shared" si="189"/>
        <v>0.9584441392</v>
      </c>
      <c r="M187" s="33">
        <f t="shared" si="189"/>
        <v>0.9873117773</v>
      </c>
      <c r="N187" s="33">
        <f t="shared" si="189"/>
        <v>1.03427941</v>
      </c>
      <c r="O187" s="33">
        <f t="shared" si="189"/>
        <v>1</v>
      </c>
      <c r="P187" s="33">
        <f t="array" ref="P187">IFERROR(INDEX('Model 2'!EMBLEMFac26,MATCH(H187,'Model 2'!$S$8:$S$129,0)),P186)</f>
        <v>1.419688532</v>
      </c>
      <c r="Q187" s="33" t="str">
        <f t="array" ref="Q187">INDEX('Model 2'!EMBLEMFac9Fac18,MATCH(I187,'Model 2'!$A$133:$A$162,1),MATCH($D$4,'Model 2'!$C$132:$G$132,0))</f>
        <v>#N/A</v>
      </c>
      <c r="R187" s="33" t="str">
        <f t="shared" si="5"/>
        <v>#N/A</v>
      </c>
      <c r="S187" s="33" t="str">
        <f t="shared" si="2"/>
        <v>#N/A</v>
      </c>
      <c r="T187" s="5"/>
      <c r="U187" s="18">
        <f t="shared" si="19"/>
        <v>16</v>
      </c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18">
        <f t="shared" si="17"/>
        <v>95</v>
      </c>
      <c r="H188" s="5" t="s">
        <v>460</v>
      </c>
      <c r="I188" s="32" t="str">
        <f>IF('Model 2'!$B$168="C",$B$5*(1+'Model 2'!$B$167)^(U188-1),IF('Model 2'!$B$168="S",$B$5*(1+'Model 2'!$B$167*(U188-1)),$B$5))</f>
        <v>#N/A</v>
      </c>
      <c r="J188" s="33">
        <f t="shared" ref="J188:O188" si="190">J187</f>
        <v>0.6729383157</v>
      </c>
      <c r="K188" s="33">
        <f t="shared" si="190"/>
        <v>1.019852872</v>
      </c>
      <c r="L188" s="33">
        <f t="shared" si="190"/>
        <v>0.9584441392</v>
      </c>
      <c r="M188" s="33">
        <f t="shared" si="190"/>
        <v>0.9873117773</v>
      </c>
      <c r="N188" s="33">
        <f t="shared" si="190"/>
        <v>1.03427941</v>
      </c>
      <c r="O188" s="33">
        <f t="shared" si="190"/>
        <v>1</v>
      </c>
      <c r="P188" s="33">
        <f t="array" ref="P188">IFERROR(INDEX('Model 2'!EMBLEMFac26,MATCH(H188,'Model 2'!$S$8:$S$129,0)),P187)</f>
        <v>1.419688532</v>
      </c>
      <c r="Q188" s="33" t="str">
        <f t="array" ref="Q188">INDEX('Model 2'!EMBLEMFac9Fac18,MATCH(I188,'Model 2'!$A$133:$A$162,1),MATCH($D$4,'Model 2'!$C$132:$G$132,0))</f>
        <v>#N/A</v>
      </c>
      <c r="R188" s="33" t="str">
        <f t="shared" si="5"/>
        <v>#N/A</v>
      </c>
      <c r="S188" s="33" t="str">
        <f t="shared" si="2"/>
        <v>#N/A</v>
      </c>
      <c r="T188" s="5"/>
      <c r="U188" s="18">
        <f t="shared" si="19"/>
        <v>16</v>
      </c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18">
        <f t="shared" si="17"/>
        <v>95</v>
      </c>
      <c r="H189" s="5" t="s">
        <v>461</v>
      </c>
      <c r="I189" s="32" t="str">
        <f>IF('Model 2'!$B$168="C",$B$5*(1+'Model 2'!$B$167)^(U189-1),IF('Model 2'!$B$168="S",$B$5*(1+'Model 2'!$B$167*(U189-1)),$B$5))</f>
        <v>#N/A</v>
      </c>
      <c r="J189" s="33">
        <f t="shared" ref="J189:O189" si="191">J188</f>
        <v>0.6729383157</v>
      </c>
      <c r="K189" s="33">
        <f t="shared" si="191"/>
        <v>1.019852872</v>
      </c>
      <c r="L189" s="33">
        <f t="shared" si="191"/>
        <v>0.9584441392</v>
      </c>
      <c r="M189" s="33">
        <f t="shared" si="191"/>
        <v>0.9873117773</v>
      </c>
      <c r="N189" s="33">
        <f t="shared" si="191"/>
        <v>1.03427941</v>
      </c>
      <c r="O189" s="33">
        <f t="shared" si="191"/>
        <v>1</v>
      </c>
      <c r="P189" s="33">
        <f t="array" ref="P189">IFERROR(INDEX('Model 2'!EMBLEMFac26,MATCH(H189,'Model 2'!$S$8:$S$129,0)),P188)</f>
        <v>1.419688532</v>
      </c>
      <c r="Q189" s="33" t="str">
        <f t="array" ref="Q189">INDEX('Model 2'!EMBLEMFac9Fac18,MATCH(I189,'Model 2'!$A$133:$A$162,1),MATCH($D$4,'Model 2'!$C$132:$G$132,0))</f>
        <v>#N/A</v>
      </c>
      <c r="R189" s="33" t="str">
        <f t="shared" si="5"/>
        <v>#N/A</v>
      </c>
      <c r="S189" s="33" t="str">
        <f t="shared" si="2"/>
        <v>#N/A</v>
      </c>
      <c r="T189" s="5"/>
      <c r="U189" s="18">
        <f t="shared" si="19"/>
        <v>16</v>
      </c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18">
        <f t="shared" si="17"/>
        <v>95</v>
      </c>
      <c r="H190" s="5" t="s">
        <v>462</v>
      </c>
      <c r="I190" s="32" t="str">
        <f>IF('Model 2'!$B$168="C",$B$5*(1+'Model 2'!$B$167)^(U190-1),IF('Model 2'!$B$168="S",$B$5*(1+'Model 2'!$B$167*(U190-1)),$B$5))</f>
        <v>#N/A</v>
      </c>
      <c r="J190" s="33">
        <f t="shared" ref="J190:O190" si="192">J189</f>
        <v>0.6729383157</v>
      </c>
      <c r="K190" s="33">
        <f t="shared" si="192"/>
        <v>1.019852872</v>
      </c>
      <c r="L190" s="33">
        <f t="shared" si="192"/>
        <v>0.9584441392</v>
      </c>
      <c r="M190" s="33">
        <f t="shared" si="192"/>
        <v>0.9873117773</v>
      </c>
      <c r="N190" s="33">
        <f t="shared" si="192"/>
        <v>1.03427941</v>
      </c>
      <c r="O190" s="33">
        <f t="shared" si="192"/>
        <v>1</v>
      </c>
      <c r="P190" s="33">
        <f t="array" ref="P190">IFERROR(INDEX('Model 2'!EMBLEMFac26,MATCH(H190,'Model 2'!$S$8:$S$129,0)),P189)</f>
        <v>1.419688532</v>
      </c>
      <c r="Q190" s="33" t="str">
        <f t="array" ref="Q190">INDEX('Model 2'!EMBLEMFac9Fac18,MATCH(I190,'Model 2'!$A$133:$A$162,1),MATCH($D$4,'Model 2'!$C$132:$G$132,0))</f>
        <v>#N/A</v>
      </c>
      <c r="R190" s="33" t="str">
        <f t="shared" si="5"/>
        <v>#N/A</v>
      </c>
      <c r="S190" s="33" t="str">
        <f t="shared" si="2"/>
        <v>#N/A</v>
      </c>
      <c r="T190" s="5"/>
      <c r="U190" s="18">
        <f t="shared" si="19"/>
        <v>16</v>
      </c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18">
        <f t="shared" si="17"/>
        <v>95</v>
      </c>
      <c r="H191" s="5" t="s">
        <v>463</v>
      </c>
      <c r="I191" s="32" t="str">
        <f>IF('Model 2'!$B$168="C",$B$5*(1+'Model 2'!$B$167)^(U191-1),IF('Model 2'!$B$168="S",$B$5*(1+'Model 2'!$B$167*(U191-1)),$B$5))</f>
        <v>#N/A</v>
      </c>
      <c r="J191" s="33">
        <f t="shared" ref="J191:O191" si="193">J190</f>
        <v>0.6729383157</v>
      </c>
      <c r="K191" s="33">
        <f t="shared" si="193"/>
        <v>1.019852872</v>
      </c>
      <c r="L191" s="33">
        <f t="shared" si="193"/>
        <v>0.9584441392</v>
      </c>
      <c r="M191" s="33">
        <f t="shared" si="193"/>
        <v>0.9873117773</v>
      </c>
      <c r="N191" s="33">
        <f t="shared" si="193"/>
        <v>1.03427941</v>
      </c>
      <c r="O191" s="33">
        <f t="shared" si="193"/>
        <v>1</v>
      </c>
      <c r="P191" s="33">
        <f t="array" ref="P191">IFERROR(INDEX('Model 2'!EMBLEMFac26,MATCH(H191,'Model 2'!$S$8:$S$129,0)),P190)</f>
        <v>1.419688532</v>
      </c>
      <c r="Q191" s="33" t="str">
        <f t="array" ref="Q191">INDEX('Model 2'!EMBLEMFac9Fac18,MATCH(I191,'Model 2'!$A$133:$A$162,1),MATCH($D$4,'Model 2'!$C$132:$G$132,0))</f>
        <v>#N/A</v>
      </c>
      <c r="R191" s="33" t="str">
        <f t="shared" si="5"/>
        <v>#N/A</v>
      </c>
      <c r="S191" s="33" t="str">
        <f t="shared" si="2"/>
        <v>#N/A</v>
      </c>
      <c r="T191" s="5"/>
      <c r="U191" s="18">
        <f t="shared" si="19"/>
        <v>16</v>
      </c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18">
        <f t="shared" si="17"/>
        <v>95</v>
      </c>
      <c r="H192" s="5" t="s">
        <v>464</v>
      </c>
      <c r="I192" s="32" t="str">
        <f>IF('Model 2'!$B$168="C",$B$5*(1+'Model 2'!$B$167)^(U192-1),IF('Model 2'!$B$168="S",$B$5*(1+'Model 2'!$B$167*(U192-1)),$B$5))</f>
        <v>#N/A</v>
      </c>
      <c r="J192" s="33">
        <f t="shared" ref="J192:O192" si="194">J191</f>
        <v>0.6729383157</v>
      </c>
      <c r="K192" s="33">
        <f t="shared" si="194"/>
        <v>1.019852872</v>
      </c>
      <c r="L192" s="33">
        <f t="shared" si="194"/>
        <v>0.9584441392</v>
      </c>
      <c r="M192" s="33">
        <f t="shared" si="194"/>
        <v>0.9873117773</v>
      </c>
      <c r="N192" s="33">
        <f t="shared" si="194"/>
        <v>1.03427941</v>
      </c>
      <c r="O192" s="33">
        <f t="shared" si="194"/>
        <v>1</v>
      </c>
      <c r="P192" s="33">
        <f t="array" ref="P192">IFERROR(INDEX('Model 2'!EMBLEMFac26,MATCH(H192,'Model 2'!$S$8:$S$129,0)),P191)</f>
        <v>1.419688532</v>
      </c>
      <c r="Q192" s="33" t="str">
        <f t="array" ref="Q192">INDEX('Model 2'!EMBLEMFac9Fac18,MATCH(I192,'Model 2'!$A$133:$A$162,1),MATCH($D$4,'Model 2'!$C$132:$G$132,0))</f>
        <v>#N/A</v>
      </c>
      <c r="R192" s="33" t="str">
        <f t="shared" si="5"/>
        <v>#N/A</v>
      </c>
      <c r="S192" s="33" t="str">
        <f t="shared" si="2"/>
        <v>#N/A</v>
      </c>
      <c r="T192" s="5"/>
      <c r="U192" s="18">
        <f t="shared" si="19"/>
        <v>16</v>
      </c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18">
        <f t="shared" si="17"/>
        <v>95</v>
      </c>
      <c r="H193" s="5" t="s">
        <v>465</v>
      </c>
      <c r="I193" s="32" t="str">
        <f>IF('Model 2'!$B$168="C",$B$5*(1+'Model 2'!$B$167)^(U193-1),IF('Model 2'!$B$168="S",$B$5*(1+'Model 2'!$B$167*(U193-1)),$B$5))</f>
        <v>#N/A</v>
      </c>
      <c r="J193" s="33">
        <f t="shared" ref="J193:O193" si="195">J192</f>
        <v>0.6729383157</v>
      </c>
      <c r="K193" s="33">
        <f t="shared" si="195"/>
        <v>1.019852872</v>
      </c>
      <c r="L193" s="33">
        <f t="shared" si="195"/>
        <v>0.9584441392</v>
      </c>
      <c r="M193" s="33">
        <f t="shared" si="195"/>
        <v>0.9873117773</v>
      </c>
      <c r="N193" s="33">
        <f t="shared" si="195"/>
        <v>1.03427941</v>
      </c>
      <c r="O193" s="33">
        <f t="shared" si="195"/>
        <v>1</v>
      </c>
      <c r="P193" s="33">
        <f t="array" ref="P193">IFERROR(INDEX('Model 2'!EMBLEMFac26,MATCH(H193,'Model 2'!$S$8:$S$129,0)),P192)</f>
        <v>1.419688532</v>
      </c>
      <c r="Q193" s="33" t="str">
        <f t="array" ref="Q193">INDEX('Model 2'!EMBLEMFac9Fac18,MATCH(I193,'Model 2'!$A$133:$A$162,1),MATCH($D$4,'Model 2'!$C$132:$G$132,0))</f>
        <v>#N/A</v>
      </c>
      <c r="R193" s="33" t="str">
        <f t="shared" si="5"/>
        <v>#N/A</v>
      </c>
      <c r="S193" s="33" t="str">
        <f t="shared" si="2"/>
        <v>#N/A</v>
      </c>
      <c r="T193" s="5"/>
      <c r="U193" s="18">
        <f t="shared" si="19"/>
        <v>16</v>
      </c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18">
        <f t="shared" si="17"/>
        <v>95</v>
      </c>
      <c r="H194" s="5" t="s">
        <v>466</v>
      </c>
      <c r="I194" s="32" t="str">
        <f>IF('Model 2'!$B$168="C",$B$5*(1+'Model 2'!$B$167)^(U194-1),IF('Model 2'!$B$168="S",$B$5*(1+'Model 2'!$B$167*(U194-1)),$B$5))</f>
        <v>#N/A</v>
      </c>
      <c r="J194" s="33">
        <f t="shared" ref="J194:O194" si="196">J193</f>
        <v>0.6729383157</v>
      </c>
      <c r="K194" s="33">
        <f t="shared" si="196"/>
        <v>1.019852872</v>
      </c>
      <c r="L194" s="33">
        <f t="shared" si="196"/>
        <v>0.9584441392</v>
      </c>
      <c r="M194" s="33">
        <f t="shared" si="196"/>
        <v>0.9873117773</v>
      </c>
      <c r="N194" s="33">
        <f t="shared" si="196"/>
        <v>1.03427941</v>
      </c>
      <c r="O194" s="33">
        <f t="shared" si="196"/>
        <v>1</v>
      </c>
      <c r="P194" s="33">
        <f t="array" ref="P194">IFERROR(INDEX('Model 2'!EMBLEMFac26,MATCH(H194,'Model 2'!$S$8:$S$129,0)),P193)</f>
        <v>1.419688532</v>
      </c>
      <c r="Q194" s="33" t="str">
        <f t="array" ref="Q194">INDEX('Model 2'!EMBLEMFac9Fac18,MATCH(I194,'Model 2'!$A$133:$A$162,1),MATCH($D$4,'Model 2'!$C$132:$G$132,0))</f>
        <v>#N/A</v>
      </c>
      <c r="R194" s="33" t="str">
        <f t="shared" si="5"/>
        <v>#N/A</v>
      </c>
      <c r="S194" s="33" t="str">
        <f t="shared" si="2"/>
        <v>#N/A</v>
      </c>
      <c r="T194" s="5"/>
      <c r="U194" s="18">
        <f t="shared" si="19"/>
        <v>16</v>
      </c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18">
        <f t="shared" si="17"/>
        <v>95</v>
      </c>
      <c r="H195" s="5" t="s">
        <v>467</v>
      </c>
      <c r="I195" s="32" t="str">
        <f>IF('Model 2'!$B$168="C",$B$5*(1+'Model 2'!$B$167)^(U195-1),IF('Model 2'!$B$168="S",$B$5*(1+'Model 2'!$B$167*(U195-1)),$B$5))</f>
        <v>#N/A</v>
      </c>
      <c r="J195" s="33">
        <f t="shared" ref="J195:O195" si="197">J194</f>
        <v>0.6729383157</v>
      </c>
      <c r="K195" s="33">
        <f t="shared" si="197"/>
        <v>1.019852872</v>
      </c>
      <c r="L195" s="33">
        <f t="shared" si="197"/>
        <v>0.9584441392</v>
      </c>
      <c r="M195" s="33">
        <f t="shared" si="197"/>
        <v>0.9873117773</v>
      </c>
      <c r="N195" s="33">
        <f t="shared" si="197"/>
        <v>1.03427941</v>
      </c>
      <c r="O195" s="33">
        <f t="shared" si="197"/>
        <v>1</v>
      </c>
      <c r="P195" s="33">
        <f t="array" ref="P195">IFERROR(INDEX('Model 2'!EMBLEMFac26,MATCH(H195,'Model 2'!$S$8:$S$129,0)),P194)</f>
        <v>1.419688532</v>
      </c>
      <c r="Q195" s="33" t="str">
        <f t="array" ref="Q195">INDEX('Model 2'!EMBLEMFac9Fac18,MATCH(I195,'Model 2'!$A$133:$A$162,1),MATCH($D$4,'Model 2'!$C$132:$G$132,0))</f>
        <v>#N/A</v>
      </c>
      <c r="R195" s="33" t="str">
        <f t="shared" si="5"/>
        <v>#N/A</v>
      </c>
      <c r="S195" s="33" t="str">
        <f t="shared" si="2"/>
        <v>#N/A</v>
      </c>
      <c r="T195" s="5"/>
      <c r="U195" s="18">
        <f t="shared" si="19"/>
        <v>16</v>
      </c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18">
        <f t="shared" si="17"/>
        <v>96</v>
      </c>
      <c r="H196" s="5" t="s">
        <v>468</v>
      </c>
      <c r="I196" s="32" t="str">
        <f>IF('Model 2'!$B$168="C",$B$5*(1+'Model 2'!$B$167)^(U196-1),IF('Model 2'!$B$168="S",$B$5*(1+'Model 2'!$B$167*(U196-1)),$B$5))</f>
        <v>#N/A</v>
      </c>
      <c r="J196" s="33">
        <f t="shared" ref="J196:O196" si="198">J195</f>
        <v>0.6729383157</v>
      </c>
      <c r="K196" s="33">
        <f t="shared" si="198"/>
        <v>1.019852872</v>
      </c>
      <c r="L196" s="33">
        <f t="shared" si="198"/>
        <v>0.9584441392</v>
      </c>
      <c r="M196" s="33">
        <f t="shared" si="198"/>
        <v>0.9873117773</v>
      </c>
      <c r="N196" s="33">
        <f t="shared" si="198"/>
        <v>1.03427941</v>
      </c>
      <c r="O196" s="33">
        <f t="shared" si="198"/>
        <v>1</v>
      </c>
      <c r="P196" s="33">
        <f t="array" ref="P196">IFERROR(INDEX('Model 2'!EMBLEMFac26,MATCH(H196,'Model 2'!$S$8:$S$129,0)),P195)</f>
        <v>1.419688532</v>
      </c>
      <c r="Q196" s="33" t="str">
        <f t="array" ref="Q196">INDEX('Model 2'!EMBLEMFac9Fac18,MATCH(I196,'Model 2'!$A$133:$A$162,1),MATCH($D$4,'Model 2'!$C$132:$G$132,0))</f>
        <v>#N/A</v>
      </c>
      <c r="R196" s="33" t="str">
        <f t="shared" si="5"/>
        <v>#N/A</v>
      </c>
      <c r="S196" s="33" t="str">
        <f t="shared" si="2"/>
        <v>#N/A</v>
      </c>
      <c r="T196" s="5"/>
      <c r="U196" s="18">
        <f t="shared" si="19"/>
        <v>17</v>
      </c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18">
        <f t="shared" si="17"/>
        <v>96</v>
      </c>
      <c r="H197" s="5" t="s">
        <v>469</v>
      </c>
      <c r="I197" s="32" t="str">
        <f>IF('Model 2'!$B$168="C",$B$5*(1+'Model 2'!$B$167)^(U197-1),IF('Model 2'!$B$168="S",$B$5*(1+'Model 2'!$B$167*(U197-1)),$B$5))</f>
        <v>#N/A</v>
      </c>
      <c r="J197" s="33">
        <f t="shared" ref="J197:O197" si="199">J196</f>
        <v>0.6729383157</v>
      </c>
      <c r="K197" s="33">
        <f t="shared" si="199"/>
        <v>1.019852872</v>
      </c>
      <c r="L197" s="33">
        <f t="shared" si="199"/>
        <v>0.9584441392</v>
      </c>
      <c r="M197" s="33">
        <f t="shared" si="199"/>
        <v>0.9873117773</v>
      </c>
      <c r="N197" s="33">
        <f t="shared" si="199"/>
        <v>1.03427941</v>
      </c>
      <c r="O197" s="33">
        <f t="shared" si="199"/>
        <v>1</v>
      </c>
      <c r="P197" s="33">
        <f t="array" ref="P197">IFERROR(INDEX('Model 2'!EMBLEMFac26,MATCH(H197,'Model 2'!$S$8:$S$129,0)),P196)</f>
        <v>1.419688532</v>
      </c>
      <c r="Q197" s="33" t="str">
        <f t="array" ref="Q197">INDEX('Model 2'!EMBLEMFac9Fac18,MATCH(I197,'Model 2'!$A$133:$A$162,1),MATCH($D$4,'Model 2'!$C$132:$G$132,0))</f>
        <v>#N/A</v>
      </c>
      <c r="R197" s="33" t="str">
        <f t="shared" si="5"/>
        <v>#N/A</v>
      </c>
      <c r="S197" s="33" t="str">
        <f t="shared" si="2"/>
        <v>#N/A</v>
      </c>
      <c r="T197" s="5"/>
      <c r="U197" s="18">
        <f t="shared" si="19"/>
        <v>17</v>
      </c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18">
        <f t="shared" si="17"/>
        <v>96</v>
      </c>
      <c r="H198" s="5" t="s">
        <v>470</v>
      </c>
      <c r="I198" s="32" t="str">
        <f>IF('Model 2'!$B$168="C",$B$5*(1+'Model 2'!$B$167)^(U198-1),IF('Model 2'!$B$168="S",$B$5*(1+'Model 2'!$B$167*(U198-1)),$B$5))</f>
        <v>#N/A</v>
      </c>
      <c r="J198" s="33">
        <f t="shared" ref="J198:O198" si="200">J197</f>
        <v>0.6729383157</v>
      </c>
      <c r="K198" s="33">
        <f t="shared" si="200"/>
        <v>1.019852872</v>
      </c>
      <c r="L198" s="33">
        <f t="shared" si="200"/>
        <v>0.9584441392</v>
      </c>
      <c r="M198" s="33">
        <f t="shared" si="200"/>
        <v>0.9873117773</v>
      </c>
      <c r="N198" s="33">
        <f t="shared" si="200"/>
        <v>1.03427941</v>
      </c>
      <c r="O198" s="33">
        <f t="shared" si="200"/>
        <v>1</v>
      </c>
      <c r="P198" s="33">
        <f t="array" ref="P198">IFERROR(INDEX('Model 2'!EMBLEMFac26,MATCH(H198,'Model 2'!$S$8:$S$129,0)),P197)</f>
        <v>1.419688532</v>
      </c>
      <c r="Q198" s="33" t="str">
        <f t="array" ref="Q198">INDEX('Model 2'!EMBLEMFac9Fac18,MATCH(I198,'Model 2'!$A$133:$A$162,1),MATCH($D$4,'Model 2'!$C$132:$G$132,0))</f>
        <v>#N/A</v>
      </c>
      <c r="R198" s="33" t="str">
        <f t="shared" si="5"/>
        <v>#N/A</v>
      </c>
      <c r="S198" s="33" t="str">
        <f t="shared" si="2"/>
        <v>#N/A</v>
      </c>
      <c r="T198" s="5"/>
      <c r="U198" s="18">
        <f t="shared" si="19"/>
        <v>17</v>
      </c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18">
        <f t="shared" si="17"/>
        <v>96</v>
      </c>
      <c r="H199" s="5" t="s">
        <v>471</v>
      </c>
      <c r="I199" s="32" t="str">
        <f>IF('Model 2'!$B$168="C",$B$5*(1+'Model 2'!$B$167)^(U199-1),IF('Model 2'!$B$168="S",$B$5*(1+'Model 2'!$B$167*(U199-1)),$B$5))</f>
        <v>#N/A</v>
      </c>
      <c r="J199" s="33">
        <f t="shared" ref="J199:O199" si="201">J198</f>
        <v>0.6729383157</v>
      </c>
      <c r="K199" s="33">
        <f t="shared" si="201"/>
        <v>1.019852872</v>
      </c>
      <c r="L199" s="33">
        <f t="shared" si="201"/>
        <v>0.9584441392</v>
      </c>
      <c r="M199" s="33">
        <f t="shared" si="201"/>
        <v>0.9873117773</v>
      </c>
      <c r="N199" s="33">
        <f t="shared" si="201"/>
        <v>1.03427941</v>
      </c>
      <c r="O199" s="33">
        <f t="shared" si="201"/>
        <v>1</v>
      </c>
      <c r="P199" s="33">
        <f t="array" ref="P199">IFERROR(INDEX('Model 2'!EMBLEMFac26,MATCH(H199,'Model 2'!$S$8:$S$129,0)),P198)</f>
        <v>1.419688532</v>
      </c>
      <c r="Q199" s="33" t="str">
        <f t="array" ref="Q199">INDEX('Model 2'!EMBLEMFac9Fac18,MATCH(I199,'Model 2'!$A$133:$A$162,1),MATCH($D$4,'Model 2'!$C$132:$G$132,0))</f>
        <v>#N/A</v>
      </c>
      <c r="R199" s="33" t="str">
        <f t="shared" si="5"/>
        <v>#N/A</v>
      </c>
      <c r="S199" s="33" t="str">
        <f t="shared" si="2"/>
        <v>#N/A</v>
      </c>
      <c r="T199" s="5"/>
      <c r="U199" s="18">
        <f t="shared" si="19"/>
        <v>17</v>
      </c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18">
        <f t="shared" si="17"/>
        <v>96</v>
      </c>
      <c r="H200" s="5" t="s">
        <v>472</v>
      </c>
      <c r="I200" s="32" t="str">
        <f>IF('Model 2'!$B$168="C",$B$5*(1+'Model 2'!$B$167)^(U200-1),IF('Model 2'!$B$168="S",$B$5*(1+'Model 2'!$B$167*(U200-1)),$B$5))</f>
        <v>#N/A</v>
      </c>
      <c r="J200" s="33">
        <f t="shared" ref="J200:O200" si="202">J199</f>
        <v>0.6729383157</v>
      </c>
      <c r="K200" s="33">
        <f t="shared" si="202"/>
        <v>1.019852872</v>
      </c>
      <c r="L200" s="33">
        <f t="shared" si="202"/>
        <v>0.9584441392</v>
      </c>
      <c r="M200" s="33">
        <f t="shared" si="202"/>
        <v>0.9873117773</v>
      </c>
      <c r="N200" s="33">
        <f t="shared" si="202"/>
        <v>1.03427941</v>
      </c>
      <c r="O200" s="33">
        <f t="shared" si="202"/>
        <v>1</v>
      </c>
      <c r="P200" s="33">
        <f t="array" ref="P200">IFERROR(INDEX('Model 2'!EMBLEMFac26,MATCH(H200,'Model 2'!$S$8:$S$129,0)),P199)</f>
        <v>1.419688532</v>
      </c>
      <c r="Q200" s="33" t="str">
        <f t="array" ref="Q200">INDEX('Model 2'!EMBLEMFac9Fac18,MATCH(I200,'Model 2'!$A$133:$A$162,1),MATCH($D$4,'Model 2'!$C$132:$G$132,0))</f>
        <v>#N/A</v>
      </c>
      <c r="R200" s="33" t="str">
        <f t="shared" si="5"/>
        <v>#N/A</v>
      </c>
      <c r="S200" s="33" t="str">
        <f t="shared" si="2"/>
        <v>#N/A</v>
      </c>
      <c r="T200" s="5"/>
      <c r="U200" s="18">
        <f t="shared" si="19"/>
        <v>17</v>
      </c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18">
        <f t="shared" si="17"/>
        <v>96</v>
      </c>
      <c r="H201" s="5" t="s">
        <v>473</v>
      </c>
      <c r="I201" s="32" t="str">
        <f>IF('Model 2'!$B$168="C",$B$5*(1+'Model 2'!$B$167)^(U201-1),IF('Model 2'!$B$168="S",$B$5*(1+'Model 2'!$B$167*(U201-1)),$B$5))</f>
        <v>#N/A</v>
      </c>
      <c r="J201" s="33">
        <f t="shared" ref="J201:O201" si="203">J200</f>
        <v>0.6729383157</v>
      </c>
      <c r="K201" s="33">
        <f t="shared" si="203"/>
        <v>1.019852872</v>
      </c>
      <c r="L201" s="33">
        <f t="shared" si="203"/>
        <v>0.9584441392</v>
      </c>
      <c r="M201" s="33">
        <f t="shared" si="203"/>
        <v>0.9873117773</v>
      </c>
      <c r="N201" s="33">
        <f t="shared" si="203"/>
        <v>1.03427941</v>
      </c>
      <c r="O201" s="33">
        <f t="shared" si="203"/>
        <v>1</v>
      </c>
      <c r="P201" s="33">
        <f t="array" ref="P201">IFERROR(INDEX('Model 2'!EMBLEMFac26,MATCH(H201,'Model 2'!$S$8:$S$129,0)),P200)</f>
        <v>1.419688532</v>
      </c>
      <c r="Q201" s="33" t="str">
        <f t="array" ref="Q201">INDEX('Model 2'!EMBLEMFac9Fac18,MATCH(I201,'Model 2'!$A$133:$A$162,1),MATCH($D$4,'Model 2'!$C$132:$G$132,0))</f>
        <v>#N/A</v>
      </c>
      <c r="R201" s="33" t="str">
        <f t="shared" si="5"/>
        <v>#N/A</v>
      </c>
      <c r="S201" s="33" t="str">
        <f t="shared" si="2"/>
        <v>#N/A</v>
      </c>
      <c r="T201" s="5"/>
      <c r="U201" s="18">
        <f t="shared" si="19"/>
        <v>17</v>
      </c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18">
        <f t="shared" si="17"/>
        <v>96</v>
      </c>
      <c r="H202" s="5" t="s">
        <v>474</v>
      </c>
      <c r="I202" s="32" t="str">
        <f>IF('Model 2'!$B$168="C",$B$5*(1+'Model 2'!$B$167)^(U202-1),IF('Model 2'!$B$168="S",$B$5*(1+'Model 2'!$B$167*(U202-1)),$B$5))</f>
        <v>#N/A</v>
      </c>
      <c r="J202" s="33">
        <f t="shared" ref="J202:O202" si="204">J201</f>
        <v>0.6729383157</v>
      </c>
      <c r="K202" s="33">
        <f t="shared" si="204"/>
        <v>1.019852872</v>
      </c>
      <c r="L202" s="33">
        <f t="shared" si="204"/>
        <v>0.9584441392</v>
      </c>
      <c r="M202" s="33">
        <f t="shared" si="204"/>
        <v>0.9873117773</v>
      </c>
      <c r="N202" s="33">
        <f t="shared" si="204"/>
        <v>1.03427941</v>
      </c>
      <c r="O202" s="33">
        <f t="shared" si="204"/>
        <v>1</v>
      </c>
      <c r="P202" s="33">
        <f t="array" ref="P202">IFERROR(INDEX('Model 2'!EMBLEMFac26,MATCH(H202,'Model 2'!$S$8:$S$129,0)),P201)</f>
        <v>1.419688532</v>
      </c>
      <c r="Q202" s="33" t="str">
        <f t="array" ref="Q202">INDEX('Model 2'!EMBLEMFac9Fac18,MATCH(I202,'Model 2'!$A$133:$A$162,1),MATCH($D$4,'Model 2'!$C$132:$G$132,0))</f>
        <v>#N/A</v>
      </c>
      <c r="R202" s="33" t="str">
        <f t="shared" si="5"/>
        <v>#N/A</v>
      </c>
      <c r="S202" s="33" t="str">
        <f t="shared" si="2"/>
        <v>#N/A</v>
      </c>
      <c r="T202" s="5"/>
      <c r="U202" s="18">
        <f t="shared" si="19"/>
        <v>17</v>
      </c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18">
        <f t="shared" si="17"/>
        <v>96</v>
      </c>
      <c r="H203" s="5" t="s">
        <v>475</v>
      </c>
      <c r="I203" s="32" t="str">
        <f>IF('Model 2'!$B$168="C",$B$5*(1+'Model 2'!$B$167)^(U203-1),IF('Model 2'!$B$168="S",$B$5*(1+'Model 2'!$B$167*(U203-1)),$B$5))</f>
        <v>#N/A</v>
      </c>
      <c r="J203" s="33">
        <f t="shared" ref="J203:O203" si="205">J202</f>
        <v>0.6729383157</v>
      </c>
      <c r="K203" s="33">
        <f t="shared" si="205"/>
        <v>1.019852872</v>
      </c>
      <c r="L203" s="33">
        <f t="shared" si="205"/>
        <v>0.9584441392</v>
      </c>
      <c r="M203" s="33">
        <f t="shared" si="205"/>
        <v>0.9873117773</v>
      </c>
      <c r="N203" s="33">
        <f t="shared" si="205"/>
        <v>1.03427941</v>
      </c>
      <c r="O203" s="33">
        <f t="shared" si="205"/>
        <v>1</v>
      </c>
      <c r="P203" s="33">
        <f t="array" ref="P203">IFERROR(INDEX('Model 2'!EMBLEMFac26,MATCH(H203,'Model 2'!$S$8:$S$129,0)),P202)</f>
        <v>1.419688532</v>
      </c>
      <c r="Q203" s="33" t="str">
        <f t="array" ref="Q203">INDEX('Model 2'!EMBLEMFac9Fac18,MATCH(I203,'Model 2'!$A$133:$A$162,1),MATCH($D$4,'Model 2'!$C$132:$G$132,0))</f>
        <v>#N/A</v>
      </c>
      <c r="R203" s="33" t="str">
        <f t="shared" si="5"/>
        <v>#N/A</v>
      </c>
      <c r="S203" s="33" t="str">
        <f t="shared" si="2"/>
        <v>#N/A</v>
      </c>
      <c r="T203" s="5"/>
      <c r="U203" s="18">
        <f t="shared" si="19"/>
        <v>17</v>
      </c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18">
        <f t="shared" si="17"/>
        <v>96</v>
      </c>
      <c r="H204" s="5" t="s">
        <v>476</v>
      </c>
      <c r="I204" s="32" t="str">
        <f>IF('Model 2'!$B$168="C",$B$5*(1+'Model 2'!$B$167)^(U204-1),IF('Model 2'!$B$168="S",$B$5*(1+'Model 2'!$B$167*(U204-1)),$B$5))</f>
        <v>#N/A</v>
      </c>
      <c r="J204" s="33">
        <f t="shared" ref="J204:O204" si="206">J203</f>
        <v>0.6729383157</v>
      </c>
      <c r="K204" s="33">
        <f t="shared" si="206"/>
        <v>1.019852872</v>
      </c>
      <c r="L204" s="33">
        <f t="shared" si="206"/>
        <v>0.9584441392</v>
      </c>
      <c r="M204" s="33">
        <f t="shared" si="206"/>
        <v>0.9873117773</v>
      </c>
      <c r="N204" s="33">
        <f t="shared" si="206"/>
        <v>1.03427941</v>
      </c>
      <c r="O204" s="33">
        <f t="shared" si="206"/>
        <v>1</v>
      </c>
      <c r="P204" s="33">
        <f t="array" ref="P204">IFERROR(INDEX('Model 2'!EMBLEMFac26,MATCH(H204,'Model 2'!$S$8:$S$129,0)),P203)</f>
        <v>1.419688532</v>
      </c>
      <c r="Q204" s="33" t="str">
        <f t="array" ref="Q204">INDEX('Model 2'!EMBLEMFac9Fac18,MATCH(I204,'Model 2'!$A$133:$A$162,1),MATCH($D$4,'Model 2'!$C$132:$G$132,0))</f>
        <v>#N/A</v>
      </c>
      <c r="R204" s="33" t="str">
        <f t="shared" si="5"/>
        <v>#N/A</v>
      </c>
      <c r="S204" s="33" t="str">
        <f t="shared" si="2"/>
        <v>#N/A</v>
      </c>
      <c r="T204" s="5"/>
      <c r="U204" s="18">
        <f t="shared" si="19"/>
        <v>17</v>
      </c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18">
        <f t="shared" si="17"/>
        <v>96</v>
      </c>
      <c r="H205" s="5" t="s">
        <v>477</v>
      </c>
      <c r="I205" s="32" t="str">
        <f>IF('Model 2'!$B$168="C",$B$5*(1+'Model 2'!$B$167)^(U205-1),IF('Model 2'!$B$168="S",$B$5*(1+'Model 2'!$B$167*(U205-1)),$B$5))</f>
        <v>#N/A</v>
      </c>
      <c r="J205" s="33">
        <f t="shared" ref="J205:O205" si="207">J204</f>
        <v>0.6729383157</v>
      </c>
      <c r="K205" s="33">
        <f t="shared" si="207"/>
        <v>1.019852872</v>
      </c>
      <c r="L205" s="33">
        <f t="shared" si="207"/>
        <v>0.9584441392</v>
      </c>
      <c r="M205" s="33">
        <f t="shared" si="207"/>
        <v>0.9873117773</v>
      </c>
      <c r="N205" s="33">
        <f t="shared" si="207"/>
        <v>1.03427941</v>
      </c>
      <c r="O205" s="33">
        <f t="shared" si="207"/>
        <v>1</v>
      </c>
      <c r="P205" s="33">
        <f t="array" ref="P205">IFERROR(INDEX('Model 2'!EMBLEMFac26,MATCH(H205,'Model 2'!$S$8:$S$129,0)),P204)</f>
        <v>1.419688532</v>
      </c>
      <c r="Q205" s="33" t="str">
        <f t="array" ref="Q205">INDEX('Model 2'!EMBLEMFac9Fac18,MATCH(I205,'Model 2'!$A$133:$A$162,1),MATCH($D$4,'Model 2'!$C$132:$G$132,0))</f>
        <v>#N/A</v>
      </c>
      <c r="R205" s="33" t="str">
        <f t="shared" si="5"/>
        <v>#N/A</v>
      </c>
      <c r="S205" s="33" t="str">
        <f t="shared" si="2"/>
        <v>#N/A</v>
      </c>
      <c r="T205" s="5"/>
      <c r="U205" s="18">
        <f t="shared" si="19"/>
        <v>17</v>
      </c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18">
        <f t="shared" si="17"/>
        <v>96</v>
      </c>
      <c r="H206" s="5" t="s">
        <v>478</v>
      </c>
      <c r="I206" s="32" t="str">
        <f>IF('Model 2'!$B$168="C",$B$5*(1+'Model 2'!$B$167)^(U206-1),IF('Model 2'!$B$168="S",$B$5*(1+'Model 2'!$B$167*(U206-1)),$B$5))</f>
        <v>#N/A</v>
      </c>
      <c r="J206" s="33">
        <f t="shared" ref="J206:O206" si="208">J205</f>
        <v>0.6729383157</v>
      </c>
      <c r="K206" s="33">
        <f t="shared" si="208"/>
        <v>1.019852872</v>
      </c>
      <c r="L206" s="33">
        <f t="shared" si="208"/>
        <v>0.9584441392</v>
      </c>
      <c r="M206" s="33">
        <f t="shared" si="208"/>
        <v>0.9873117773</v>
      </c>
      <c r="N206" s="33">
        <f t="shared" si="208"/>
        <v>1.03427941</v>
      </c>
      <c r="O206" s="33">
        <f t="shared" si="208"/>
        <v>1</v>
      </c>
      <c r="P206" s="33">
        <f t="array" ref="P206">IFERROR(INDEX('Model 2'!EMBLEMFac26,MATCH(H206,'Model 2'!$S$8:$S$129,0)),P205)</f>
        <v>1.419688532</v>
      </c>
      <c r="Q206" s="33" t="str">
        <f t="array" ref="Q206">INDEX('Model 2'!EMBLEMFac9Fac18,MATCH(I206,'Model 2'!$A$133:$A$162,1),MATCH($D$4,'Model 2'!$C$132:$G$132,0))</f>
        <v>#N/A</v>
      </c>
      <c r="R206" s="33" t="str">
        <f t="shared" si="5"/>
        <v>#N/A</v>
      </c>
      <c r="S206" s="33" t="str">
        <f t="shared" si="2"/>
        <v>#N/A</v>
      </c>
      <c r="T206" s="5"/>
      <c r="U206" s="18">
        <f t="shared" si="19"/>
        <v>17</v>
      </c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18">
        <f t="shared" si="17"/>
        <v>96</v>
      </c>
      <c r="H207" s="5" t="s">
        <v>479</v>
      </c>
      <c r="I207" s="32" t="str">
        <f>IF('Model 2'!$B$168="C",$B$5*(1+'Model 2'!$B$167)^(U207-1),IF('Model 2'!$B$168="S",$B$5*(1+'Model 2'!$B$167*(U207-1)),$B$5))</f>
        <v>#N/A</v>
      </c>
      <c r="J207" s="33">
        <f t="shared" ref="J207:O207" si="209">J206</f>
        <v>0.6729383157</v>
      </c>
      <c r="K207" s="33">
        <f t="shared" si="209"/>
        <v>1.019852872</v>
      </c>
      <c r="L207" s="33">
        <f t="shared" si="209"/>
        <v>0.9584441392</v>
      </c>
      <c r="M207" s="33">
        <f t="shared" si="209"/>
        <v>0.9873117773</v>
      </c>
      <c r="N207" s="33">
        <f t="shared" si="209"/>
        <v>1.03427941</v>
      </c>
      <c r="O207" s="33">
        <f t="shared" si="209"/>
        <v>1</v>
      </c>
      <c r="P207" s="33">
        <f t="array" ref="P207">IFERROR(INDEX('Model 2'!EMBLEMFac26,MATCH(H207,'Model 2'!$S$8:$S$129,0)),P206)</f>
        <v>1.419688532</v>
      </c>
      <c r="Q207" s="33" t="str">
        <f t="array" ref="Q207">INDEX('Model 2'!EMBLEMFac9Fac18,MATCH(I207,'Model 2'!$A$133:$A$162,1),MATCH($D$4,'Model 2'!$C$132:$G$132,0))</f>
        <v>#N/A</v>
      </c>
      <c r="R207" s="33" t="str">
        <f t="shared" si="5"/>
        <v>#N/A</v>
      </c>
      <c r="S207" s="33" t="str">
        <f t="shared" si="2"/>
        <v>#N/A</v>
      </c>
      <c r="T207" s="5"/>
      <c r="U207" s="18">
        <f t="shared" si="19"/>
        <v>17</v>
      </c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18">
        <f t="shared" si="17"/>
        <v>97</v>
      </c>
      <c r="H208" s="5" t="s">
        <v>480</v>
      </c>
      <c r="I208" s="32" t="str">
        <f>IF('Model 2'!$B$168="C",$B$5*(1+'Model 2'!$B$167)^(U208-1),IF('Model 2'!$B$168="S",$B$5*(1+'Model 2'!$B$167*(U208-1)),$B$5))</f>
        <v>#N/A</v>
      </c>
      <c r="J208" s="33">
        <f t="shared" ref="J208:O208" si="210">J207</f>
        <v>0.6729383157</v>
      </c>
      <c r="K208" s="33">
        <f t="shared" si="210"/>
        <v>1.019852872</v>
      </c>
      <c r="L208" s="33">
        <f t="shared" si="210"/>
        <v>0.9584441392</v>
      </c>
      <c r="M208" s="33">
        <f t="shared" si="210"/>
        <v>0.9873117773</v>
      </c>
      <c r="N208" s="33">
        <f t="shared" si="210"/>
        <v>1.03427941</v>
      </c>
      <c r="O208" s="33">
        <f t="shared" si="210"/>
        <v>1</v>
      </c>
      <c r="P208" s="33">
        <f t="array" ref="P208">IFERROR(INDEX('Model 2'!EMBLEMFac26,MATCH(H208,'Model 2'!$S$8:$S$129,0)),P207)</f>
        <v>1.419688532</v>
      </c>
      <c r="Q208" s="33" t="str">
        <f t="array" ref="Q208">INDEX('Model 2'!EMBLEMFac9Fac18,MATCH(I208,'Model 2'!$A$133:$A$162,1),MATCH($D$4,'Model 2'!$C$132:$G$132,0))</f>
        <v>#N/A</v>
      </c>
      <c r="R208" s="33" t="str">
        <f t="shared" si="5"/>
        <v>#N/A</v>
      </c>
      <c r="S208" s="33" t="str">
        <f t="shared" si="2"/>
        <v>#N/A</v>
      </c>
      <c r="T208" s="5"/>
      <c r="U208" s="18">
        <f t="shared" si="19"/>
        <v>18</v>
      </c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18">
        <f t="shared" si="17"/>
        <v>97</v>
      </c>
      <c r="H209" s="5" t="s">
        <v>481</v>
      </c>
      <c r="I209" s="32" t="str">
        <f>IF('Model 2'!$B$168="C",$B$5*(1+'Model 2'!$B$167)^(U209-1),IF('Model 2'!$B$168="S",$B$5*(1+'Model 2'!$B$167*(U209-1)),$B$5))</f>
        <v>#N/A</v>
      </c>
      <c r="J209" s="33">
        <f t="shared" ref="J209:O209" si="211">J208</f>
        <v>0.6729383157</v>
      </c>
      <c r="K209" s="33">
        <f t="shared" si="211"/>
        <v>1.019852872</v>
      </c>
      <c r="L209" s="33">
        <f t="shared" si="211"/>
        <v>0.9584441392</v>
      </c>
      <c r="M209" s="33">
        <f t="shared" si="211"/>
        <v>0.9873117773</v>
      </c>
      <c r="N209" s="33">
        <f t="shared" si="211"/>
        <v>1.03427941</v>
      </c>
      <c r="O209" s="33">
        <f t="shared" si="211"/>
        <v>1</v>
      </c>
      <c r="P209" s="33">
        <f t="array" ref="P209">IFERROR(INDEX('Model 2'!EMBLEMFac26,MATCH(H209,'Model 2'!$S$8:$S$129,0)),P208)</f>
        <v>1.419688532</v>
      </c>
      <c r="Q209" s="33" t="str">
        <f t="array" ref="Q209">INDEX('Model 2'!EMBLEMFac9Fac18,MATCH(I209,'Model 2'!$A$133:$A$162,1),MATCH($D$4,'Model 2'!$C$132:$G$132,0))</f>
        <v>#N/A</v>
      </c>
      <c r="R209" s="33" t="str">
        <f t="shared" si="5"/>
        <v>#N/A</v>
      </c>
      <c r="S209" s="33" t="str">
        <f t="shared" si="2"/>
        <v>#N/A</v>
      </c>
      <c r="T209" s="5"/>
      <c r="U209" s="18">
        <f t="shared" si="19"/>
        <v>18</v>
      </c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18">
        <f t="shared" si="17"/>
        <v>97</v>
      </c>
      <c r="H210" s="5" t="s">
        <v>482</v>
      </c>
      <c r="I210" s="32" t="str">
        <f>IF('Model 2'!$B$168="C",$B$5*(1+'Model 2'!$B$167)^(U210-1),IF('Model 2'!$B$168="S",$B$5*(1+'Model 2'!$B$167*(U210-1)),$B$5))</f>
        <v>#N/A</v>
      </c>
      <c r="J210" s="33">
        <f t="shared" ref="J210:O210" si="212">J209</f>
        <v>0.6729383157</v>
      </c>
      <c r="K210" s="33">
        <f t="shared" si="212"/>
        <v>1.019852872</v>
      </c>
      <c r="L210" s="33">
        <f t="shared" si="212"/>
        <v>0.9584441392</v>
      </c>
      <c r="M210" s="33">
        <f t="shared" si="212"/>
        <v>0.9873117773</v>
      </c>
      <c r="N210" s="33">
        <f t="shared" si="212"/>
        <v>1.03427941</v>
      </c>
      <c r="O210" s="33">
        <f t="shared" si="212"/>
        <v>1</v>
      </c>
      <c r="P210" s="33">
        <f t="array" ref="P210">IFERROR(INDEX('Model 2'!EMBLEMFac26,MATCH(H210,'Model 2'!$S$8:$S$129,0)),P209)</f>
        <v>1.419688532</v>
      </c>
      <c r="Q210" s="33" t="str">
        <f t="array" ref="Q210">INDEX('Model 2'!EMBLEMFac9Fac18,MATCH(I210,'Model 2'!$A$133:$A$162,1),MATCH($D$4,'Model 2'!$C$132:$G$132,0))</f>
        <v>#N/A</v>
      </c>
      <c r="R210" s="33" t="str">
        <f t="shared" si="5"/>
        <v>#N/A</v>
      </c>
      <c r="S210" s="33" t="str">
        <f t="shared" si="2"/>
        <v>#N/A</v>
      </c>
      <c r="T210" s="5"/>
      <c r="U210" s="18">
        <f t="shared" si="19"/>
        <v>18</v>
      </c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18">
        <f t="shared" si="17"/>
        <v>97</v>
      </c>
      <c r="H211" s="5" t="s">
        <v>483</v>
      </c>
      <c r="I211" s="32" t="str">
        <f>IF('Model 2'!$B$168="C",$B$5*(1+'Model 2'!$B$167)^(U211-1),IF('Model 2'!$B$168="S",$B$5*(1+'Model 2'!$B$167*(U211-1)),$B$5))</f>
        <v>#N/A</v>
      </c>
      <c r="J211" s="33">
        <f t="shared" ref="J211:O211" si="213">J210</f>
        <v>0.6729383157</v>
      </c>
      <c r="K211" s="33">
        <f t="shared" si="213"/>
        <v>1.019852872</v>
      </c>
      <c r="L211" s="33">
        <f t="shared" si="213"/>
        <v>0.9584441392</v>
      </c>
      <c r="M211" s="33">
        <f t="shared" si="213"/>
        <v>0.9873117773</v>
      </c>
      <c r="N211" s="33">
        <f t="shared" si="213"/>
        <v>1.03427941</v>
      </c>
      <c r="O211" s="33">
        <f t="shared" si="213"/>
        <v>1</v>
      </c>
      <c r="P211" s="33">
        <f t="array" ref="P211">IFERROR(INDEX('Model 2'!EMBLEMFac26,MATCH(H211,'Model 2'!$S$8:$S$129,0)),P210)</f>
        <v>1.419688532</v>
      </c>
      <c r="Q211" s="33" t="str">
        <f t="array" ref="Q211">INDEX('Model 2'!EMBLEMFac9Fac18,MATCH(I211,'Model 2'!$A$133:$A$162,1),MATCH($D$4,'Model 2'!$C$132:$G$132,0))</f>
        <v>#N/A</v>
      </c>
      <c r="R211" s="33" t="str">
        <f t="shared" si="5"/>
        <v>#N/A</v>
      </c>
      <c r="S211" s="33" t="str">
        <f t="shared" si="2"/>
        <v>#N/A</v>
      </c>
      <c r="T211" s="5"/>
      <c r="U211" s="18">
        <f t="shared" si="19"/>
        <v>18</v>
      </c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18">
        <f t="shared" si="17"/>
        <v>97</v>
      </c>
      <c r="H212" s="5" t="s">
        <v>484</v>
      </c>
      <c r="I212" s="32" t="str">
        <f>IF('Model 2'!$B$168="C",$B$5*(1+'Model 2'!$B$167)^(U212-1),IF('Model 2'!$B$168="S",$B$5*(1+'Model 2'!$B$167*(U212-1)),$B$5))</f>
        <v>#N/A</v>
      </c>
      <c r="J212" s="33">
        <f t="shared" ref="J212:O212" si="214">J211</f>
        <v>0.6729383157</v>
      </c>
      <c r="K212" s="33">
        <f t="shared" si="214"/>
        <v>1.019852872</v>
      </c>
      <c r="L212" s="33">
        <f t="shared" si="214"/>
        <v>0.9584441392</v>
      </c>
      <c r="M212" s="33">
        <f t="shared" si="214"/>
        <v>0.9873117773</v>
      </c>
      <c r="N212" s="33">
        <f t="shared" si="214"/>
        <v>1.03427941</v>
      </c>
      <c r="O212" s="33">
        <f t="shared" si="214"/>
        <v>1</v>
      </c>
      <c r="P212" s="33">
        <f t="array" ref="P212">IFERROR(INDEX('Model 2'!EMBLEMFac26,MATCH(H212,'Model 2'!$S$8:$S$129,0)),P211)</f>
        <v>1.419688532</v>
      </c>
      <c r="Q212" s="33" t="str">
        <f t="array" ref="Q212">INDEX('Model 2'!EMBLEMFac9Fac18,MATCH(I212,'Model 2'!$A$133:$A$162,1),MATCH($D$4,'Model 2'!$C$132:$G$132,0))</f>
        <v>#N/A</v>
      </c>
      <c r="R212" s="33" t="str">
        <f t="shared" si="5"/>
        <v>#N/A</v>
      </c>
      <c r="S212" s="33" t="str">
        <f t="shared" si="2"/>
        <v>#N/A</v>
      </c>
      <c r="T212" s="5"/>
      <c r="U212" s="18">
        <f t="shared" si="19"/>
        <v>18</v>
      </c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18">
        <f t="shared" si="17"/>
        <v>97</v>
      </c>
      <c r="H213" s="5" t="s">
        <v>485</v>
      </c>
      <c r="I213" s="32" t="str">
        <f>IF('Model 2'!$B$168="C",$B$5*(1+'Model 2'!$B$167)^(U213-1),IF('Model 2'!$B$168="S",$B$5*(1+'Model 2'!$B$167*(U213-1)),$B$5))</f>
        <v>#N/A</v>
      </c>
      <c r="J213" s="33">
        <f t="shared" ref="J213:O213" si="215">J212</f>
        <v>0.6729383157</v>
      </c>
      <c r="K213" s="33">
        <f t="shared" si="215"/>
        <v>1.019852872</v>
      </c>
      <c r="L213" s="33">
        <f t="shared" si="215"/>
        <v>0.9584441392</v>
      </c>
      <c r="M213" s="33">
        <f t="shared" si="215"/>
        <v>0.9873117773</v>
      </c>
      <c r="N213" s="33">
        <f t="shared" si="215"/>
        <v>1.03427941</v>
      </c>
      <c r="O213" s="33">
        <f t="shared" si="215"/>
        <v>1</v>
      </c>
      <c r="P213" s="33">
        <f t="array" ref="P213">IFERROR(INDEX('Model 2'!EMBLEMFac26,MATCH(H213,'Model 2'!$S$8:$S$129,0)),P212)</f>
        <v>1.419688532</v>
      </c>
      <c r="Q213" s="33" t="str">
        <f t="array" ref="Q213">INDEX('Model 2'!EMBLEMFac9Fac18,MATCH(I213,'Model 2'!$A$133:$A$162,1),MATCH($D$4,'Model 2'!$C$132:$G$132,0))</f>
        <v>#N/A</v>
      </c>
      <c r="R213" s="33" t="str">
        <f t="shared" si="5"/>
        <v>#N/A</v>
      </c>
      <c r="S213" s="33" t="str">
        <f t="shared" si="2"/>
        <v>#N/A</v>
      </c>
      <c r="T213" s="5"/>
      <c r="U213" s="18">
        <f t="shared" si="19"/>
        <v>18</v>
      </c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18">
        <f t="shared" si="17"/>
        <v>97</v>
      </c>
      <c r="H214" s="5" t="s">
        <v>486</v>
      </c>
      <c r="I214" s="32" t="str">
        <f>IF('Model 2'!$B$168="C",$B$5*(1+'Model 2'!$B$167)^(U214-1),IF('Model 2'!$B$168="S",$B$5*(1+'Model 2'!$B$167*(U214-1)),$B$5))</f>
        <v>#N/A</v>
      </c>
      <c r="J214" s="33">
        <f t="shared" ref="J214:O214" si="216">J213</f>
        <v>0.6729383157</v>
      </c>
      <c r="K214" s="33">
        <f t="shared" si="216"/>
        <v>1.019852872</v>
      </c>
      <c r="L214" s="33">
        <f t="shared" si="216"/>
        <v>0.9584441392</v>
      </c>
      <c r="M214" s="33">
        <f t="shared" si="216"/>
        <v>0.9873117773</v>
      </c>
      <c r="N214" s="33">
        <f t="shared" si="216"/>
        <v>1.03427941</v>
      </c>
      <c r="O214" s="33">
        <f t="shared" si="216"/>
        <v>1</v>
      </c>
      <c r="P214" s="33">
        <f t="array" ref="P214">IFERROR(INDEX('Model 2'!EMBLEMFac26,MATCH(H214,'Model 2'!$S$8:$S$129,0)),P213)</f>
        <v>1.419688532</v>
      </c>
      <c r="Q214" s="33" t="str">
        <f t="array" ref="Q214">INDEX('Model 2'!EMBLEMFac9Fac18,MATCH(I214,'Model 2'!$A$133:$A$162,1),MATCH($D$4,'Model 2'!$C$132:$G$132,0))</f>
        <v>#N/A</v>
      </c>
      <c r="R214" s="33" t="str">
        <f t="shared" si="5"/>
        <v>#N/A</v>
      </c>
      <c r="S214" s="33" t="str">
        <f t="shared" si="2"/>
        <v>#N/A</v>
      </c>
      <c r="T214" s="5"/>
      <c r="U214" s="18">
        <f t="shared" si="19"/>
        <v>18</v>
      </c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18">
        <f t="shared" si="17"/>
        <v>97</v>
      </c>
      <c r="H215" s="5" t="s">
        <v>487</v>
      </c>
      <c r="I215" s="32" t="str">
        <f>IF('Model 2'!$B$168="C",$B$5*(1+'Model 2'!$B$167)^(U215-1),IF('Model 2'!$B$168="S",$B$5*(1+'Model 2'!$B$167*(U215-1)),$B$5))</f>
        <v>#N/A</v>
      </c>
      <c r="J215" s="33">
        <f t="shared" ref="J215:O215" si="217">J214</f>
        <v>0.6729383157</v>
      </c>
      <c r="K215" s="33">
        <f t="shared" si="217"/>
        <v>1.019852872</v>
      </c>
      <c r="L215" s="33">
        <f t="shared" si="217"/>
        <v>0.9584441392</v>
      </c>
      <c r="M215" s="33">
        <f t="shared" si="217"/>
        <v>0.9873117773</v>
      </c>
      <c r="N215" s="33">
        <f t="shared" si="217"/>
        <v>1.03427941</v>
      </c>
      <c r="O215" s="33">
        <f t="shared" si="217"/>
        <v>1</v>
      </c>
      <c r="P215" s="33">
        <f t="array" ref="P215">IFERROR(INDEX('Model 2'!EMBLEMFac26,MATCH(H215,'Model 2'!$S$8:$S$129,0)),P214)</f>
        <v>1.419688532</v>
      </c>
      <c r="Q215" s="33" t="str">
        <f t="array" ref="Q215">INDEX('Model 2'!EMBLEMFac9Fac18,MATCH(I215,'Model 2'!$A$133:$A$162,1),MATCH($D$4,'Model 2'!$C$132:$G$132,0))</f>
        <v>#N/A</v>
      </c>
      <c r="R215" s="33" t="str">
        <f t="shared" si="5"/>
        <v>#N/A</v>
      </c>
      <c r="S215" s="33" t="str">
        <f t="shared" si="2"/>
        <v>#N/A</v>
      </c>
      <c r="T215" s="5"/>
      <c r="U215" s="18">
        <f t="shared" si="19"/>
        <v>18</v>
      </c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18">
        <f t="shared" si="17"/>
        <v>97</v>
      </c>
      <c r="H216" s="5" t="s">
        <v>488</v>
      </c>
      <c r="I216" s="32" t="str">
        <f>IF('Model 2'!$B$168="C",$B$5*(1+'Model 2'!$B$167)^(U216-1),IF('Model 2'!$B$168="S",$B$5*(1+'Model 2'!$B$167*(U216-1)),$B$5))</f>
        <v>#N/A</v>
      </c>
      <c r="J216" s="33">
        <f t="shared" ref="J216:O216" si="218">J215</f>
        <v>0.6729383157</v>
      </c>
      <c r="K216" s="33">
        <f t="shared" si="218"/>
        <v>1.019852872</v>
      </c>
      <c r="L216" s="33">
        <f t="shared" si="218"/>
        <v>0.9584441392</v>
      </c>
      <c r="M216" s="33">
        <f t="shared" si="218"/>
        <v>0.9873117773</v>
      </c>
      <c r="N216" s="33">
        <f t="shared" si="218"/>
        <v>1.03427941</v>
      </c>
      <c r="O216" s="33">
        <f t="shared" si="218"/>
        <v>1</v>
      </c>
      <c r="P216" s="33">
        <f t="array" ref="P216">IFERROR(INDEX('Model 2'!EMBLEMFac26,MATCH(H216,'Model 2'!$S$8:$S$129,0)),P215)</f>
        <v>1.419688532</v>
      </c>
      <c r="Q216" s="33" t="str">
        <f t="array" ref="Q216">INDEX('Model 2'!EMBLEMFac9Fac18,MATCH(I216,'Model 2'!$A$133:$A$162,1),MATCH($D$4,'Model 2'!$C$132:$G$132,0))</f>
        <v>#N/A</v>
      </c>
      <c r="R216" s="33" t="str">
        <f t="shared" si="5"/>
        <v>#N/A</v>
      </c>
      <c r="S216" s="33" t="str">
        <f t="shared" si="2"/>
        <v>#N/A</v>
      </c>
      <c r="T216" s="5"/>
      <c r="U216" s="18">
        <f t="shared" si="19"/>
        <v>18</v>
      </c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18">
        <f t="shared" si="17"/>
        <v>97</v>
      </c>
      <c r="H217" s="5" t="s">
        <v>489</v>
      </c>
      <c r="I217" s="32" t="str">
        <f>IF('Model 2'!$B$168="C",$B$5*(1+'Model 2'!$B$167)^(U217-1),IF('Model 2'!$B$168="S",$B$5*(1+'Model 2'!$B$167*(U217-1)),$B$5))</f>
        <v>#N/A</v>
      </c>
      <c r="J217" s="33">
        <f t="shared" ref="J217:O217" si="219">J216</f>
        <v>0.6729383157</v>
      </c>
      <c r="K217" s="33">
        <f t="shared" si="219"/>
        <v>1.019852872</v>
      </c>
      <c r="L217" s="33">
        <f t="shared" si="219"/>
        <v>0.9584441392</v>
      </c>
      <c r="M217" s="33">
        <f t="shared" si="219"/>
        <v>0.9873117773</v>
      </c>
      <c r="N217" s="33">
        <f t="shared" si="219"/>
        <v>1.03427941</v>
      </c>
      <c r="O217" s="33">
        <f t="shared" si="219"/>
        <v>1</v>
      </c>
      <c r="P217" s="33">
        <f t="array" ref="P217">IFERROR(INDEX('Model 2'!EMBLEMFac26,MATCH(H217,'Model 2'!$S$8:$S$129,0)),P216)</f>
        <v>1.419688532</v>
      </c>
      <c r="Q217" s="33" t="str">
        <f t="array" ref="Q217">INDEX('Model 2'!EMBLEMFac9Fac18,MATCH(I217,'Model 2'!$A$133:$A$162,1),MATCH($D$4,'Model 2'!$C$132:$G$132,0))</f>
        <v>#N/A</v>
      </c>
      <c r="R217" s="33" t="str">
        <f t="shared" si="5"/>
        <v>#N/A</v>
      </c>
      <c r="S217" s="33" t="str">
        <f t="shared" si="2"/>
        <v>#N/A</v>
      </c>
      <c r="T217" s="5"/>
      <c r="U217" s="18">
        <f t="shared" si="19"/>
        <v>18</v>
      </c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18">
        <f t="shared" si="17"/>
        <v>97</v>
      </c>
      <c r="H218" s="5" t="s">
        <v>490</v>
      </c>
      <c r="I218" s="32" t="str">
        <f>IF('Model 2'!$B$168="C",$B$5*(1+'Model 2'!$B$167)^(U218-1),IF('Model 2'!$B$168="S",$B$5*(1+'Model 2'!$B$167*(U218-1)),$B$5))</f>
        <v>#N/A</v>
      </c>
      <c r="J218" s="33">
        <f t="shared" ref="J218:O218" si="220">J217</f>
        <v>0.6729383157</v>
      </c>
      <c r="K218" s="33">
        <f t="shared" si="220"/>
        <v>1.019852872</v>
      </c>
      <c r="L218" s="33">
        <f t="shared" si="220"/>
        <v>0.9584441392</v>
      </c>
      <c r="M218" s="33">
        <f t="shared" si="220"/>
        <v>0.9873117773</v>
      </c>
      <c r="N218" s="33">
        <f t="shared" si="220"/>
        <v>1.03427941</v>
      </c>
      <c r="O218" s="33">
        <f t="shared" si="220"/>
        <v>1</v>
      </c>
      <c r="P218" s="33">
        <f t="array" ref="P218">IFERROR(INDEX('Model 2'!EMBLEMFac26,MATCH(H218,'Model 2'!$S$8:$S$129,0)),P217)</f>
        <v>1.419688532</v>
      </c>
      <c r="Q218" s="33" t="str">
        <f t="array" ref="Q218">INDEX('Model 2'!EMBLEMFac9Fac18,MATCH(I218,'Model 2'!$A$133:$A$162,1),MATCH($D$4,'Model 2'!$C$132:$G$132,0))</f>
        <v>#N/A</v>
      </c>
      <c r="R218" s="33" t="str">
        <f t="shared" si="5"/>
        <v>#N/A</v>
      </c>
      <c r="S218" s="33" t="str">
        <f t="shared" si="2"/>
        <v>#N/A</v>
      </c>
      <c r="T218" s="5"/>
      <c r="U218" s="18">
        <f t="shared" si="19"/>
        <v>18</v>
      </c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18">
        <f t="shared" si="17"/>
        <v>97</v>
      </c>
      <c r="H219" s="5" t="s">
        <v>491</v>
      </c>
      <c r="I219" s="32" t="str">
        <f>IF('Model 2'!$B$168="C",$B$5*(1+'Model 2'!$B$167)^(U219-1),IF('Model 2'!$B$168="S",$B$5*(1+'Model 2'!$B$167*(U219-1)),$B$5))</f>
        <v>#N/A</v>
      </c>
      <c r="J219" s="33">
        <f t="shared" ref="J219:O219" si="221">J218</f>
        <v>0.6729383157</v>
      </c>
      <c r="K219" s="33">
        <f t="shared" si="221"/>
        <v>1.019852872</v>
      </c>
      <c r="L219" s="33">
        <f t="shared" si="221"/>
        <v>0.9584441392</v>
      </c>
      <c r="M219" s="33">
        <f t="shared" si="221"/>
        <v>0.9873117773</v>
      </c>
      <c r="N219" s="33">
        <f t="shared" si="221"/>
        <v>1.03427941</v>
      </c>
      <c r="O219" s="33">
        <f t="shared" si="221"/>
        <v>1</v>
      </c>
      <c r="P219" s="33">
        <f t="array" ref="P219">IFERROR(INDEX('Model 2'!EMBLEMFac26,MATCH(H219,'Model 2'!$S$8:$S$129,0)),P218)</f>
        <v>1.419688532</v>
      </c>
      <c r="Q219" s="33" t="str">
        <f t="array" ref="Q219">INDEX('Model 2'!EMBLEMFac9Fac18,MATCH(I219,'Model 2'!$A$133:$A$162,1),MATCH($D$4,'Model 2'!$C$132:$G$132,0))</f>
        <v>#N/A</v>
      </c>
      <c r="R219" s="33" t="str">
        <f t="shared" si="5"/>
        <v>#N/A</v>
      </c>
      <c r="S219" s="33" t="str">
        <f t="shared" si="2"/>
        <v>#N/A</v>
      </c>
      <c r="T219" s="5"/>
      <c r="U219" s="18">
        <f t="shared" si="19"/>
        <v>18</v>
      </c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18">
        <f t="shared" si="17"/>
        <v>98</v>
      </c>
      <c r="H220" s="5" t="s">
        <v>492</v>
      </c>
      <c r="I220" s="32" t="str">
        <f>IF('Model 2'!$B$168="C",$B$5*(1+'Model 2'!$B$167)^(U220-1),IF('Model 2'!$B$168="S",$B$5*(1+'Model 2'!$B$167*(U220-1)),$B$5))</f>
        <v>#N/A</v>
      </c>
      <c r="J220" s="33">
        <f t="shared" ref="J220:O220" si="222">J219</f>
        <v>0.6729383157</v>
      </c>
      <c r="K220" s="33">
        <f t="shared" si="222"/>
        <v>1.019852872</v>
      </c>
      <c r="L220" s="33">
        <f t="shared" si="222"/>
        <v>0.9584441392</v>
      </c>
      <c r="M220" s="33">
        <f t="shared" si="222"/>
        <v>0.9873117773</v>
      </c>
      <c r="N220" s="33">
        <f t="shared" si="222"/>
        <v>1.03427941</v>
      </c>
      <c r="O220" s="33">
        <f t="shared" si="222"/>
        <v>1</v>
      </c>
      <c r="P220" s="33">
        <f t="array" ref="P220">IFERROR(INDEX('Model 2'!EMBLEMFac26,MATCH(H220,'Model 2'!$S$8:$S$129,0)),P219)</f>
        <v>1.419688532</v>
      </c>
      <c r="Q220" s="33" t="str">
        <f t="array" ref="Q220">INDEX('Model 2'!EMBLEMFac9Fac18,MATCH(I220,'Model 2'!$A$133:$A$162,1),MATCH($D$4,'Model 2'!$C$132:$G$132,0))</f>
        <v>#N/A</v>
      </c>
      <c r="R220" s="33" t="str">
        <f t="shared" si="5"/>
        <v>#N/A</v>
      </c>
      <c r="S220" s="33" t="str">
        <f t="shared" si="2"/>
        <v>#N/A</v>
      </c>
      <c r="T220" s="5"/>
      <c r="U220" s="18">
        <f t="shared" si="19"/>
        <v>19</v>
      </c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18">
        <f t="shared" si="17"/>
        <v>98</v>
      </c>
      <c r="H221" s="5" t="s">
        <v>493</v>
      </c>
      <c r="I221" s="32" t="str">
        <f>IF('Model 2'!$B$168="C",$B$5*(1+'Model 2'!$B$167)^(U221-1),IF('Model 2'!$B$168="S",$B$5*(1+'Model 2'!$B$167*(U221-1)),$B$5))</f>
        <v>#N/A</v>
      </c>
      <c r="J221" s="33">
        <f t="shared" ref="J221:O221" si="223">J220</f>
        <v>0.6729383157</v>
      </c>
      <c r="K221" s="33">
        <f t="shared" si="223"/>
        <v>1.019852872</v>
      </c>
      <c r="L221" s="33">
        <f t="shared" si="223"/>
        <v>0.9584441392</v>
      </c>
      <c r="M221" s="33">
        <f t="shared" si="223"/>
        <v>0.9873117773</v>
      </c>
      <c r="N221" s="33">
        <f t="shared" si="223"/>
        <v>1.03427941</v>
      </c>
      <c r="O221" s="33">
        <f t="shared" si="223"/>
        <v>1</v>
      </c>
      <c r="P221" s="33">
        <f t="array" ref="P221">IFERROR(INDEX('Model 2'!EMBLEMFac26,MATCH(H221,'Model 2'!$S$8:$S$129,0)),P220)</f>
        <v>1.419688532</v>
      </c>
      <c r="Q221" s="33" t="str">
        <f t="array" ref="Q221">INDEX('Model 2'!EMBLEMFac9Fac18,MATCH(I221,'Model 2'!$A$133:$A$162,1),MATCH($D$4,'Model 2'!$C$132:$G$132,0))</f>
        <v>#N/A</v>
      </c>
      <c r="R221" s="33" t="str">
        <f t="shared" si="5"/>
        <v>#N/A</v>
      </c>
      <c r="S221" s="33" t="str">
        <f t="shared" si="2"/>
        <v>#N/A</v>
      </c>
      <c r="T221" s="5"/>
      <c r="U221" s="18">
        <f t="shared" si="19"/>
        <v>19</v>
      </c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18">
        <f t="shared" si="17"/>
        <v>98</v>
      </c>
      <c r="H222" s="5" t="s">
        <v>494</v>
      </c>
      <c r="I222" s="32" t="str">
        <f>IF('Model 2'!$B$168="C",$B$5*(1+'Model 2'!$B$167)^(U222-1),IF('Model 2'!$B$168="S",$B$5*(1+'Model 2'!$B$167*(U222-1)),$B$5))</f>
        <v>#N/A</v>
      </c>
      <c r="J222" s="33">
        <f t="shared" ref="J222:O222" si="224">J221</f>
        <v>0.6729383157</v>
      </c>
      <c r="K222" s="33">
        <f t="shared" si="224"/>
        <v>1.019852872</v>
      </c>
      <c r="L222" s="33">
        <f t="shared" si="224"/>
        <v>0.9584441392</v>
      </c>
      <c r="M222" s="33">
        <f t="shared" si="224"/>
        <v>0.9873117773</v>
      </c>
      <c r="N222" s="33">
        <f t="shared" si="224"/>
        <v>1.03427941</v>
      </c>
      <c r="O222" s="33">
        <f t="shared" si="224"/>
        <v>1</v>
      </c>
      <c r="P222" s="33">
        <f t="array" ref="P222">IFERROR(INDEX('Model 2'!EMBLEMFac26,MATCH(H222,'Model 2'!$S$8:$S$129,0)),P221)</f>
        <v>1.419688532</v>
      </c>
      <c r="Q222" s="33" t="str">
        <f t="array" ref="Q222">INDEX('Model 2'!EMBLEMFac9Fac18,MATCH(I222,'Model 2'!$A$133:$A$162,1),MATCH($D$4,'Model 2'!$C$132:$G$132,0))</f>
        <v>#N/A</v>
      </c>
      <c r="R222" s="33" t="str">
        <f t="shared" si="5"/>
        <v>#N/A</v>
      </c>
      <c r="S222" s="33" t="str">
        <f t="shared" si="2"/>
        <v>#N/A</v>
      </c>
      <c r="T222" s="5"/>
      <c r="U222" s="18">
        <f t="shared" si="19"/>
        <v>19</v>
      </c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18">
        <f t="shared" si="17"/>
        <v>98</v>
      </c>
      <c r="H223" s="5" t="s">
        <v>495</v>
      </c>
      <c r="I223" s="32" t="str">
        <f>IF('Model 2'!$B$168="C",$B$5*(1+'Model 2'!$B$167)^(U223-1),IF('Model 2'!$B$168="S",$B$5*(1+'Model 2'!$B$167*(U223-1)),$B$5))</f>
        <v>#N/A</v>
      </c>
      <c r="J223" s="33">
        <f t="shared" ref="J223:O223" si="225">J222</f>
        <v>0.6729383157</v>
      </c>
      <c r="K223" s="33">
        <f t="shared" si="225"/>
        <v>1.019852872</v>
      </c>
      <c r="L223" s="33">
        <f t="shared" si="225"/>
        <v>0.9584441392</v>
      </c>
      <c r="M223" s="33">
        <f t="shared" si="225"/>
        <v>0.9873117773</v>
      </c>
      <c r="N223" s="33">
        <f t="shared" si="225"/>
        <v>1.03427941</v>
      </c>
      <c r="O223" s="33">
        <f t="shared" si="225"/>
        <v>1</v>
      </c>
      <c r="P223" s="33">
        <f t="array" ref="P223">IFERROR(INDEX('Model 2'!EMBLEMFac26,MATCH(H223,'Model 2'!$S$8:$S$129,0)),P222)</f>
        <v>1.419688532</v>
      </c>
      <c r="Q223" s="33" t="str">
        <f t="array" ref="Q223">INDEX('Model 2'!EMBLEMFac9Fac18,MATCH(I223,'Model 2'!$A$133:$A$162,1),MATCH($D$4,'Model 2'!$C$132:$G$132,0))</f>
        <v>#N/A</v>
      </c>
      <c r="R223" s="33" t="str">
        <f t="shared" si="5"/>
        <v>#N/A</v>
      </c>
      <c r="S223" s="33" t="str">
        <f t="shared" si="2"/>
        <v>#N/A</v>
      </c>
      <c r="T223" s="5"/>
      <c r="U223" s="18">
        <f t="shared" si="19"/>
        <v>19</v>
      </c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18">
        <f t="shared" si="17"/>
        <v>98</v>
      </c>
      <c r="H224" s="5" t="s">
        <v>496</v>
      </c>
      <c r="I224" s="32" t="str">
        <f>IF('Model 2'!$B$168="C",$B$5*(1+'Model 2'!$B$167)^(U224-1),IF('Model 2'!$B$168="S",$B$5*(1+'Model 2'!$B$167*(U224-1)),$B$5))</f>
        <v>#N/A</v>
      </c>
      <c r="J224" s="33">
        <f t="shared" ref="J224:O224" si="226">J223</f>
        <v>0.6729383157</v>
      </c>
      <c r="K224" s="33">
        <f t="shared" si="226"/>
        <v>1.019852872</v>
      </c>
      <c r="L224" s="33">
        <f t="shared" si="226"/>
        <v>0.9584441392</v>
      </c>
      <c r="M224" s="33">
        <f t="shared" si="226"/>
        <v>0.9873117773</v>
      </c>
      <c r="N224" s="33">
        <f t="shared" si="226"/>
        <v>1.03427941</v>
      </c>
      <c r="O224" s="33">
        <f t="shared" si="226"/>
        <v>1</v>
      </c>
      <c r="P224" s="33">
        <f t="array" ref="P224">IFERROR(INDEX('Model 2'!EMBLEMFac26,MATCH(H224,'Model 2'!$S$8:$S$129,0)),P223)</f>
        <v>1.419688532</v>
      </c>
      <c r="Q224" s="33" t="str">
        <f t="array" ref="Q224">INDEX('Model 2'!EMBLEMFac9Fac18,MATCH(I224,'Model 2'!$A$133:$A$162,1),MATCH($D$4,'Model 2'!$C$132:$G$132,0))</f>
        <v>#N/A</v>
      </c>
      <c r="R224" s="33" t="str">
        <f t="shared" si="5"/>
        <v>#N/A</v>
      </c>
      <c r="S224" s="33" t="str">
        <f t="shared" si="2"/>
        <v>#N/A</v>
      </c>
      <c r="T224" s="5"/>
      <c r="U224" s="18">
        <f t="shared" si="19"/>
        <v>19</v>
      </c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18">
        <f t="shared" si="17"/>
        <v>98</v>
      </c>
      <c r="H225" s="5" t="s">
        <v>497</v>
      </c>
      <c r="I225" s="32" t="str">
        <f>IF('Model 2'!$B$168="C",$B$5*(1+'Model 2'!$B$167)^(U225-1),IF('Model 2'!$B$168="S",$B$5*(1+'Model 2'!$B$167*(U225-1)),$B$5))</f>
        <v>#N/A</v>
      </c>
      <c r="J225" s="33">
        <f t="shared" ref="J225:O225" si="227">J224</f>
        <v>0.6729383157</v>
      </c>
      <c r="K225" s="33">
        <f t="shared" si="227"/>
        <v>1.019852872</v>
      </c>
      <c r="L225" s="33">
        <f t="shared" si="227"/>
        <v>0.9584441392</v>
      </c>
      <c r="M225" s="33">
        <f t="shared" si="227"/>
        <v>0.9873117773</v>
      </c>
      <c r="N225" s="33">
        <f t="shared" si="227"/>
        <v>1.03427941</v>
      </c>
      <c r="O225" s="33">
        <f t="shared" si="227"/>
        <v>1</v>
      </c>
      <c r="P225" s="33">
        <f t="array" ref="P225">IFERROR(INDEX('Model 2'!EMBLEMFac26,MATCH(H225,'Model 2'!$S$8:$S$129,0)),P224)</f>
        <v>1.419688532</v>
      </c>
      <c r="Q225" s="33" t="str">
        <f t="array" ref="Q225">INDEX('Model 2'!EMBLEMFac9Fac18,MATCH(I225,'Model 2'!$A$133:$A$162,1),MATCH($D$4,'Model 2'!$C$132:$G$132,0))</f>
        <v>#N/A</v>
      </c>
      <c r="R225" s="33" t="str">
        <f t="shared" si="5"/>
        <v>#N/A</v>
      </c>
      <c r="S225" s="33" t="str">
        <f t="shared" si="2"/>
        <v>#N/A</v>
      </c>
      <c r="T225" s="5"/>
      <c r="U225" s="18">
        <f t="shared" si="19"/>
        <v>19</v>
      </c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18">
        <f t="shared" si="17"/>
        <v>98</v>
      </c>
      <c r="H226" s="5" t="s">
        <v>498</v>
      </c>
      <c r="I226" s="32" t="str">
        <f>IF('Model 2'!$B$168="C",$B$5*(1+'Model 2'!$B$167)^(U226-1),IF('Model 2'!$B$168="S",$B$5*(1+'Model 2'!$B$167*(U226-1)),$B$5))</f>
        <v>#N/A</v>
      </c>
      <c r="J226" s="33">
        <f t="shared" ref="J226:O226" si="228">J225</f>
        <v>0.6729383157</v>
      </c>
      <c r="K226" s="33">
        <f t="shared" si="228"/>
        <v>1.019852872</v>
      </c>
      <c r="L226" s="33">
        <f t="shared" si="228"/>
        <v>0.9584441392</v>
      </c>
      <c r="M226" s="33">
        <f t="shared" si="228"/>
        <v>0.9873117773</v>
      </c>
      <c r="N226" s="33">
        <f t="shared" si="228"/>
        <v>1.03427941</v>
      </c>
      <c r="O226" s="33">
        <f t="shared" si="228"/>
        <v>1</v>
      </c>
      <c r="P226" s="33">
        <f t="array" ref="P226">IFERROR(INDEX('Model 2'!EMBLEMFac26,MATCH(H226,'Model 2'!$S$8:$S$129,0)),P225)</f>
        <v>1.419688532</v>
      </c>
      <c r="Q226" s="33" t="str">
        <f t="array" ref="Q226">INDEX('Model 2'!EMBLEMFac9Fac18,MATCH(I226,'Model 2'!$A$133:$A$162,1),MATCH($D$4,'Model 2'!$C$132:$G$132,0))</f>
        <v>#N/A</v>
      </c>
      <c r="R226" s="33" t="str">
        <f t="shared" si="5"/>
        <v>#N/A</v>
      </c>
      <c r="S226" s="33" t="str">
        <f t="shared" si="2"/>
        <v>#N/A</v>
      </c>
      <c r="T226" s="5"/>
      <c r="U226" s="18">
        <f t="shared" si="19"/>
        <v>19</v>
      </c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18">
        <f t="shared" si="17"/>
        <v>98</v>
      </c>
      <c r="H227" s="5" t="s">
        <v>499</v>
      </c>
      <c r="I227" s="32" t="str">
        <f>IF('Model 2'!$B$168="C",$B$5*(1+'Model 2'!$B$167)^(U227-1),IF('Model 2'!$B$168="S",$B$5*(1+'Model 2'!$B$167*(U227-1)),$B$5))</f>
        <v>#N/A</v>
      </c>
      <c r="J227" s="33">
        <f t="shared" ref="J227:O227" si="229">J226</f>
        <v>0.6729383157</v>
      </c>
      <c r="K227" s="33">
        <f t="shared" si="229"/>
        <v>1.019852872</v>
      </c>
      <c r="L227" s="33">
        <f t="shared" si="229"/>
        <v>0.9584441392</v>
      </c>
      <c r="M227" s="33">
        <f t="shared" si="229"/>
        <v>0.9873117773</v>
      </c>
      <c r="N227" s="33">
        <f t="shared" si="229"/>
        <v>1.03427941</v>
      </c>
      <c r="O227" s="33">
        <f t="shared" si="229"/>
        <v>1</v>
      </c>
      <c r="P227" s="33">
        <f t="array" ref="P227">IFERROR(INDEX('Model 2'!EMBLEMFac26,MATCH(H227,'Model 2'!$S$8:$S$129,0)),P226)</f>
        <v>1.419688532</v>
      </c>
      <c r="Q227" s="33" t="str">
        <f t="array" ref="Q227">INDEX('Model 2'!EMBLEMFac9Fac18,MATCH(I227,'Model 2'!$A$133:$A$162,1),MATCH($D$4,'Model 2'!$C$132:$G$132,0))</f>
        <v>#N/A</v>
      </c>
      <c r="R227" s="33" t="str">
        <f t="shared" si="5"/>
        <v>#N/A</v>
      </c>
      <c r="S227" s="33" t="str">
        <f t="shared" si="2"/>
        <v>#N/A</v>
      </c>
      <c r="T227" s="5"/>
      <c r="U227" s="18">
        <f t="shared" si="19"/>
        <v>19</v>
      </c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18">
        <f t="shared" si="17"/>
        <v>98</v>
      </c>
      <c r="H228" s="5" t="s">
        <v>500</v>
      </c>
      <c r="I228" s="32" t="str">
        <f>IF('Model 2'!$B$168="C",$B$5*(1+'Model 2'!$B$167)^(U228-1),IF('Model 2'!$B$168="S",$B$5*(1+'Model 2'!$B$167*(U228-1)),$B$5))</f>
        <v>#N/A</v>
      </c>
      <c r="J228" s="33">
        <f t="shared" ref="J228:O228" si="230">J227</f>
        <v>0.6729383157</v>
      </c>
      <c r="K228" s="33">
        <f t="shared" si="230"/>
        <v>1.019852872</v>
      </c>
      <c r="L228" s="33">
        <f t="shared" si="230"/>
        <v>0.9584441392</v>
      </c>
      <c r="M228" s="33">
        <f t="shared" si="230"/>
        <v>0.9873117773</v>
      </c>
      <c r="N228" s="33">
        <f t="shared" si="230"/>
        <v>1.03427941</v>
      </c>
      <c r="O228" s="33">
        <f t="shared" si="230"/>
        <v>1</v>
      </c>
      <c r="P228" s="33">
        <f t="array" ref="P228">IFERROR(INDEX('Model 2'!EMBLEMFac26,MATCH(H228,'Model 2'!$S$8:$S$129,0)),P227)</f>
        <v>1.419688532</v>
      </c>
      <c r="Q228" s="33" t="str">
        <f t="array" ref="Q228">INDEX('Model 2'!EMBLEMFac9Fac18,MATCH(I228,'Model 2'!$A$133:$A$162,1),MATCH($D$4,'Model 2'!$C$132:$G$132,0))</f>
        <v>#N/A</v>
      </c>
      <c r="R228" s="33" t="str">
        <f t="shared" si="5"/>
        <v>#N/A</v>
      </c>
      <c r="S228" s="33" t="str">
        <f t="shared" si="2"/>
        <v>#N/A</v>
      </c>
      <c r="T228" s="5"/>
      <c r="U228" s="18">
        <f t="shared" si="19"/>
        <v>19</v>
      </c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18">
        <f t="shared" si="17"/>
        <v>98</v>
      </c>
      <c r="H229" s="5" t="s">
        <v>501</v>
      </c>
      <c r="I229" s="32" t="str">
        <f>IF('Model 2'!$B$168="C",$B$5*(1+'Model 2'!$B$167)^(U229-1),IF('Model 2'!$B$168="S",$B$5*(1+'Model 2'!$B$167*(U229-1)),$B$5))</f>
        <v>#N/A</v>
      </c>
      <c r="J229" s="33">
        <f t="shared" ref="J229:O229" si="231">J228</f>
        <v>0.6729383157</v>
      </c>
      <c r="K229" s="33">
        <f t="shared" si="231"/>
        <v>1.019852872</v>
      </c>
      <c r="L229" s="33">
        <f t="shared" si="231"/>
        <v>0.9584441392</v>
      </c>
      <c r="M229" s="33">
        <f t="shared" si="231"/>
        <v>0.9873117773</v>
      </c>
      <c r="N229" s="33">
        <f t="shared" si="231"/>
        <v>1.03427941</v>
      </c>
      <c r="O229" s="33">
        <f t="shared" si="231"/>
        <v>1</v>
      </c>
      <c r="P229" s="33">
        <f t="array" ref="P229">IFERROR(INDEX('Model 2'!EMBLEMFac26,MATCH(H229,'Model 2'!$S$8:$S$129,0)),P228)</f>
        <v>1.419688532</v>
      </c>
      <c r="Q229" s="33" t="str">
        <f t="array" ref="Q229">INDEX('Model 2'!EMBLEMFac9Fac18,MATCH(I229,'Model 2'!$A$133:$A$162,1),MATCH($D$4,'Model 2'!$C$132:$G$132,0))</f>
        <v>#N/A</v>
      </c>
      <c r="R229" s="33" t="str">
        <f t="shared" si="5"/>
        <v>#N/A</v>
      </c>
      <c r="S229" s="33" t="str">
        <f t="shared" si="2"/>
        <v>#N/A</v>
      </c>
      <c r="T229" s="5"/>
      <c r="U229" s="18">
        <f t="shared" si="19"/>
        <v>19</v>
      </c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18">
        <f t="shared" si="17"/>
        <v>98</v>
      </c>
      <c r="H230" s="5" t="s">
        <v>502</v>
      </c>
      <c r="I230" s="32" t="str">
        <f>IF('Model 2'!$B$168="C",$B$5*(1+'Model 2'!$B$167)^(U230-1),IF('Model 2'!$B$168="S",$B$5*(1+'Model 2'!$B$167*(U230-1)),$B$5))</f>
        <v>#N/A</v>
      </c>
      <c r="J230" s="33">
        <f t="shared" ref="J230:O230" si="232">J229</f>
        <v>0.6729383157</v>
      </c>
      <c r="K230" s="33">
        <f t="shared" si="232"/>
        <v>1.019852872</v>
      </c>
      <c r="L230" s="33">
        <f t="shared" si="232"/>
        <v>0.9584441392</v>
      </c>
      <c r="M230" s="33">
        <f t="shared" si="232"/>
        <v>0.9873117773</v>
      </c>
      <c r="N230" s="33">
        <f t="shared" si="232"/>
        <v>1.03427941</v>
      </c>
      <c r="O230" s="33">
        <f t="shared" si="232"/>
        <v>1</v>
      </c>
      <c r="P230" s="33">
        <f t="array" ref="P230">IFERROR(INDEX('Model 2'!EMBLEMFac26,MATCH(H230,'Model 2'!$S$8:$S$129,0)),P229)</f>
        <v>1.419688532</v>
      </c>
      <c r="Q230" s="33" t="str">
        <f t="array" ref="Q230">INDEX('Model 2'!EMBLEMFac9Fac18,MATCH(I230,'Model 2'!$A$133:$A$162,1),MATCH($D$4,'Model 2'!$C$132:$G$132,0))</f>
        <v>#N/A</v>
      </c>
      <c r="R230" s="33" t="str">
        <f t="shared" si="5"/>
        <v>#N/A</v>
      </c>
      <c r="S230" s="33" t="str">
        <f t="shared" si="2"/>
        <v>#N/A</v>
      </c>
      <c r="T230" s="5"/>
      <c r="U230" s="18">
        <f t="shared" si="19"/>
        <v>19</v>
      </c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18">
        <f t="shared" si="17"/>
        <v>98</v>
      </c>
      <c r="H231" s="5" t="s">
        <v>503</v>
      </c>
      <c r="I231" s="32" t="str">
        <f>IF('Model 2'!$B$168="C",$B$5*(1+'Model 2'!$B$167)^(U231-1),IF('Model 2'!$B$168="S",$B$5*(1+'Model 2'!$B$167*(U231-1)),$B$5))</f>
        <v>#N/A</v>
      </c>
      <c r="J231" s="33">
        <f t="shared" ref="J231:O231" si="233">J230</f>
        <v>0.6729383157</v>
      </c>
      <c r="K231" s="33">
        <f t="shared" si="233"/>
        <v>1.019852872</v>
      </c>
      <c r="L231" s="33">
        <f t="shared" si="233"/>
        <v>0.9584441392</v>
      </c>
      <c r="M231" s="33">
        <f t="shared" si="233"/>
        <v>0.9873117773</v>
      </c>
      <c r="N231" s="33">
        <f t="shared" si="233"/>
        <v>1.03427941</v>
      </c>
      <c r="O231" s="33">
        <f t="shared" si="233"/>
        <v>1</v>
      </c>
      <c r="P231" s="33">
        <f t="array" ref="P231">IFERROR(INDEX('Model 2'!EMBLEMFac26,MATCH(H231,'Model 2'!$S$8:$S$129,0)),P230)</f>
        <v>1.419688532</v>
      </c>
      <c r="Q231" s="33" t="str">
        <f t="array" ref="Q231">INDEX('Model 2'!EMBLEMFac9Fac18,MATCH(I231,'Model 2'!$A$133:$A$162,1),MATCH($D$4,'Model 2'!$C$132:$G$132,0))</f>
        <v>#N/A</v>
      </c>
      <c r="R231" s="33" t="str">
        <f t="shared" si="5"/>
        <v>#N/A</v>
      </c>
      <c r="S231" s="33" t="str">
        <f t="shared" si="2"/>
        <v>#N/A</v>
      </c>
      <c r="T231" s="5"/>
      <c r="U231" s="18">
        <f t="shared" si="19"/>
        <v>19</v>
      </c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18">
        <f t="shared" si="17"/>
        <v>99</v>
      </c>
      <c r="H232" s="5" t="s">
        <v>504</v>
      </c>
      <c r="I232" s="32" t="str">
        <f>IF('Model 2'!$B$168="C",$B$5*(1+'Model 2'!$B$167)^(U232-1),IF('Model 2'!$B$168="S",$B$5*(1+'Model 2'!$B$167*(U232-1)),$B$5))</f>
        <v>#N/A</v>
      </c>
      <c r="J232" s="33">
        <f t="shared" ref="J232:O232" si="234">J231</f>
        <v>0.6729383157</v>
      </c>
      <c r="K232" s="33">
        <f t="shared" si="234"/>
        <v>1.019852872</v>
      </c>
      <c r="L232" s="33">
        <f t="shared" si="234"/>
        <v>0.9584441392</v>
      </c>
      <c r="M232" s="33">
        <f t="shared" si="234"/>
        <v>0.9873117773</v>
      </c>
      <c r="N232" s="33">
        <f t="shared" si="234"/>
        <v>1.03427941</v>
      </c>
      <c r="O232" s="33">
        <f t="shared" si="234"/>
        <v>1</v>
      </c>
      <c r="P232" s="33">
        <f t="array" ref="P232">IFERROR(INDEX('Model 2'!EMBLEMFac26,MATCH(H232,'Model 2'!$S$8:$S$129,0)),P231)</f>
        <v>1.419688532</v>
      </c>
      <c r="Q232" s="33" t="str">
        <f t="array" ref="Q232">INDEX('Model 2'!EMBLEMFac9Fac18,MATCH(I232,'Model 2'!$A$133:$A$162,1),MATCH($D$4,'Model 2'!$C$132:$G$132,0))</f>
        <v>#N/A</v>
      </c>
      <c r="R232" s="33" t="str">
        <f t="shared" si="5"/>
        <v>#N/A</v>
      </c>
      <c r="S232" s="33" t="str">
        <f t="shared" si="2"/>
        <v>#N/A</v>
      </c>
      <c r="T232" s="5"/>
      <c r="U232" s="18">
        <f t="shared" si="19"/>
        <v>20</v>
      </c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18">
        <f t="shared" si="17"/>
        <v>99</v>
      </c>
      <c r="H233" s="5" t="s">
        <v>505</v>
      </c>
      <c r="I233" s="32" t="str">
        <f>IF('Model 2'!$B$168="C",$B$5*(1+'Model 2'!$B$167)^(U233-1),IF('Model 2'!$B$168="S",$B$5*(1+'Model 2'!$B$167*(U233-1)),$B$5))</f>
        <v>#N/A</v>
      </c>
      <c r="J233" s="33">
        <f t="shared" ref="J233:O233" si="235">J232</f>
        <v>0.6729383157</v>
      </c>
      <c r="K233" s="33">
        <f t="shared" si="235"/>
        <v>1.019852872</v>
      </c>
      <c r="L233" s="33">
        <f t="shared" si="235"/>
        <v>0.9584441392</v>
      </c>
      <c r="M233" s="33">
        <f t="shared" si="235"/>
        <v>0.9873117773</v>
      </c>
      <c r="N233" s="33">
        <f t="shared" si="235"/>
        <v>1.03427941</v>
      </c>
      <c r="O233" s="33">
        <f t="shared" si="235"/>
        <v>1</v>
      </c>
      <c r="P233" s="33">
        <f t="array" ref="P233">IFERROR(INDEX('Model 2'!EMBLEMFac26,MATCH(H233,'Model 2'!$S$8:$S$129,0)),P232)</f>
        <v>1.419688532</v>
      </c>
      <c r="Q233" s="33" t="str">
        <f t="array" ref="Q233">INDEX('Model 2'!EMBLEMFac9Fac18,MATCH(I233,'Model 2'!$A$133:$A$162,1),MATCH($D$4,'Model 2'!$C$132:$G$132,0))</f>
        <v>#N/A</v>
      </c>
      <c r="R233" s="33" t="str">
        <f t="shared" si="5"/>
        <v>#N/A</v>
      </c>
      <c r="S233" s="33" t="str">
        <f t="shared" si="2"/>
        <v>#N/A</v>
      </c>
      <c r="T233" s="5"/>
      <c r="U233" s="18">
        <f t="shared" si="19"/>
        <v>20</v>
      </c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18">
        <f t="shared" si="17"/>
        <v>99</v>
      </c>
      <c r="H234" s="5" t="s">
        <v>506</v>
      </c>
      <c r="I234" s="32" t="str">
        <f>IF('Model 2'!$B$168="C",$B$5*(1+'Model 2'!$B$167)^(U234-1),IF('Model 2'!$B$168="S",$B$5*(1+'Model 2'!$B$167*(U234-1)),$B$5))</f>
        <v>#N/A</v>
      </c>
      <c r="J234" s="33">
        <f t="shared" ref="J234:O234" si="236">J233</f>
        <v>0.6729383157</v>
      </c>
      <c r="K234" s="33">
        <f t="shared" si="236"/>
        <v>1.019852872</v>
      </c>
      <c r="L234" s="33">
        <f t="shared" si="236"/>
        <v>0.9584441392</v>
      </c>
      <c r="M234" s="33">
        <f t="shared" si="236"/>
        <v>0.9873117773</v>
      </c>
      <c r="N234" s="33">
        <f t="shared" si="236"/>
        <v>1.03427941</v>
      </c>
      <c r="O234" s="33">
        <f t="shared" si="236"/>
        <v>1</v>
      </c>
      <c r="P234" s="33">
        <f t="array" ref="P234">IFERROR(INDEX('Model 2'!EMBLEMFac26,MATCH(H234,'Model 2'!$S$8:$S$129,0)),P233)</f>
        <v>1.419688532</v>
      </c>
      <c r="Q234" s="33" t="str">
        <f t="array" ref="Q234">INDEX('Model 2'!EMBLEMFac9Fac18,MATCH(I234,'Model 2'!$A$133:$A$162,1),MATCH($D$4,'Model 2'!$C$132:$G$132,0))</f>
        <v>#N/A</v>
      </c>
      <c r="R234" s="33" t="str">
        <f t="shared" si="5"/>
        <v>#N/A</v>
      </c>
      <c r="S234" s="33" t="str">
        <f t="shared" si="2"/>
        <v>#N/A</v>
      </c>
      <c r="T234" s="5"/>
      <c r="U234" s="18">
        <f t="shared" si="19"/>
        <v>20</v>
      </c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18">
        <f t="shared" si="17"/>
        <v>99</v>
      </c>
      <c r="H235" s="5" t="s">
        <v>507</v>
      </c>
      <c r="I235" s="32" t="str">
        <f>IF('Model 2'!$B$168="C",$B$5*(1+'Model 2'!$B$167)^(U235-1),IF('Model 2'!$B$168="S",$B$5*(1+'Model 2'!$B$167*(U235-1)),$B$5))</f>
        <v>#N/A</v>
      </c>
      <c r="J235" s="33">
        <f t="shared" ref="J235:O235" si="237">J234</f>
        <v>0.6729383157</v>
      </c>
      <c r="K235" s="33">
        <f t="shared" si="237"/>
        <v>1.019852872</v>
      </c>
      <c r="L235" s="33">
        <f t="shared" si="237"/>
        <v>0.9584441392</v>
      </c>
      <c r="M235" s="33">
        <f t="shared" si="237"/>
        <v>0.9873117773</v>
      </c>
      <c r="N235" s="33">
        <f t="shared" si="237"/>
        <v>1.03427941</v>
      </c>
      <c r="O235" s="33">
        <f t="shared" si="237"/>
        <v>1</v>
      </c>
      <c r="P235" s="33">
        <f t="array" ref="P235">IFERROR(INDEX('Model 2'!EMBLEMFac26,MATCH(H235,'Model 2'!$S$8:$S$129,0)),P234)</f>
        <v>1.419688532</v>
      </c>
      <c r="Q235" s="33" t="str">
        <f t="array" ref="Q235">INDEX('Model 2'!EMBLEMFac9Fac18,MATCH(I235,'Model 2'!$A$133:$A$162,1),MATCH($D$4,'Model 2'!$C$132:$G$132,0))</f>
        <v>#N/A</v>
      </c>
      <c r="R235" s="33" t="str">
        <f t="shared" si="5"/>
        <v>#N/A</v>
      </c>
      <c r="S235" s="33" t="str">
        <f t="shared" si="2"/>
        <v>#N/A</v>
      </c>
      <c r="T235" s="5"/>
      <c r="U235" s="18">
        <f t="shared" si="19"/>
        <v>20</v>
      </c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18">
        <f t="shared" si="17"/>
        <v>99</v>
      </c>
      <c r="H236" s="5" t="s">
        <v>508</v>
      </c>
      <c r="I236" s="32" t="str">
        <f>IF('Model 2'!$B$168="C",$B$5*(1+'Model 2'!$B$167)^(U236-1),IF('Model 2'!$B$168="S",$B$5*(1+'Model 2'!$B$167*(U236-1)),$B$5))</f>
        <v>#N/A</v>
      </c>
      <c r="J236" s="33">
        <f t="shared" ref="J236:O236" si="238">J235</f>
        <v>0.6729383157</v>
      </c>
      <c r="K236" s="33">
        <f t="shared" si="238"/>
        <v>1.019852872</v>
      </c>
      <c r="L236" s="33">
        <f t="shared" si="238"/>
        <v>0.9584441392</v>
      </c>
      <c r="M236" s="33">
        <f t="shared" si="238"/>
        <v>0.9873117773</v>
      </c>
      <c r="N236" s="33">
        <f t="shared" si="238"/>
        <v>1.03427941</v>
      </c>
      <c r="O236" s="33">
        <f t="shared" si="238"/>
        <v>1</v>
      </c>
      <c r="P236" s="33">
        <f t="array" ref="P236">IFERROR(INDEX('Model 2'!EMBLEMFac26,MATCH(H236,'Model 2'!$S$8:$S$129,0)),P235)</f>
        <v>1.419688532</v>
      </c>
      <c r="Q236" s="33" t="str">
        <f t="array" ref="Q236">INDEX('Model 2'!EMBLEMFac9Fac18,MATCH(I236,'Model 2'!$A$133:$A$162,1),MATCH($D$4,'Model 2'!$C$132:$G$132,0))</f>
        <v>#N/A</v>
      </c>
      <c r="R236" s="33" t="str">
        <f t="shared" si="5"/>
        <v>#N/A</v>
      </c>
      <c r="S236" s="33" t="str">
        <f t="shared" si="2"/>
        <v>#N/A</v>
      </c>
      <c r="T236" s="5"/>
      <c r="U236" s="18">
        <f t="shared" si="19"/>
        <v>20</v>
      </c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18">
        <f t="shared" si="17"/>
        <v>99</v>
      </c>
      <c r="H237" s="5" t="s">
        <v>509</v>
      </c>
      <c r="I237" s="32" t="str">
        <f>IF('Model 2'!$B$168="C",$B$5*(1+'Model 2'!$B$167)^(U237-1),IF('Model 2'!$B$168="S",$B$5*(1+'Model 2'!$B$167*(U237-1)),$B$5))</f>
        <v>#N/A</v>
      </c>
      <c r="J237" s="33">
        <f t="shared" ref="J237:O237" si="239">J236</f>
        <v>0.6729383157</v>
      </c>
      <c r="K237" s="33">
        <f t="shared" si="239"/>
        <v>1.019852872</v>
      </c>
      <c r="L237" s="33">
        <f t="shared" si="239"/>
        <v>0.9584441392</v>
      </c>
      <c r="M237" s="33">
        <f t="shared" si="239"/>
        <v>0.9873117773</v>
      </c>
      <c r="N237" s="33">
        <f t="shared" si="239"/>
        <v>1.03427941</v>
      </c>
      <c r="O237" s="33">
        <f t="shared" si="239"/>
        <v>1</v>
      </c>
      <c r="P237" s="33">
        <f t="array" ref="P237">IFERROR(INDEX('Model 2'!EMBLEMFac26,MATCH(H237,'Model 2'!$S$8:$S$129,0)),P236)</f>
        <v>1.419688532</v>
      </c>
      <c r="Q237" s="33" t="str">
        <f t="array" ref="Q237">INDEX('Model 2'!EMBLEMFac9Fac18,MATCH(I237,'Model 2'!$A$133:$A$162,1),MATCH($D$4,'Model 2'!$C$132:$G$132,0))</f>
        <v>#N/A</v>
      </c>
      <c r="R237" s="33" t="str">
        <f t="shared" si="5"/>
        <v>#N/A</v>
      </c>
      <c r="S237" s="33" t="str">
        <f t="shared" si="2"/>
        <v>#N/A</v>
      </c>
      <c r="T237" s="5"/>
      <c r="U237" s="18">
        <f t="shared" si="19"/>
        <v>20</v>
      </c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18">
        <f t="shared" si="17"/>
        <v>99</v>
      </c>
      <c r="H238" s="5" t="s">
        <v>510</v>
      </c>
      <c r="I238" s="32" t="str">
        <f>IF('Model 2'!$B$168="C",$B$5*(1+'Model 2'!$B$167)^(U238-1),IF('Model 2'!$B$168="S",$B$5*(1+'Model 2'!$B$167*(U238-1)),$B$5))</f>
        <v>#N/A</v>
      </c>
      <c r="J238" s="33">
        <f t="shared" ref="J238:O238" si="240">J237</f>
        <v>0.6729383157</v>
      </c>
      <c r="K238" s="33">
        <f t="shared" si="240"/>
        <v>1.019852872</v>
      </c>
      <c r="L238" s="33">
        <f t="shared" si="240"/>
        <v>0.9584441392</v>
      </c>
      <c r="M238" s="33">
        <f t="shared" si="240"/>
        <v>0.9873117773</v>
      </c>
      <c r="N238" s="33">
        <f t="shared" si="240"/>
        <v>1.03427941</v>
      </c>
      <c r="O238" s="33">
        <f t="shared" si="240"/>
        <v>1</v>
      </c>
      <c r="P238" s="33">
        <f t="array" ref="P238">IFERROR(INDEX('Model 2'!EMBLEMFac26,MATCH(H238,'Model 2'!$S$8:$S$129,0)),P237)</f>
        <v>1.419688532</v>
      </c>
      <c r="Q238" s="33" t="str">
        <f t="array" ref="Q238">INDEX('Model 2'!EMBLEMFac9Fac18,MATCH(I238,'Model 2'!$A$133:$A$162,1),MATCH($D$4,'Model 2'!$C$132:$G$132,0))</f>
        <v>#N/A</v>
      </c>
      <c r="R238" s="33" t="str">
        <f t="shared" si="5"/>
        <v>#N/A</v>
      </c>
      <c r="S238" s="33" t="str">
        <f t="shared" si="2"/>
        <v>#N/A</v>
      </c>
      <c r="T238" s="5"/>
      <c r="U238" s="18">
        <f t="shared" si="19"/>
        <v>20</v>
      </c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18">
        <f t="shared" si="17"/>
        <v>99</v>
      </c>
      <c r="H239" s="5" t="s">
        <v>511</v>
      </c>
      <c r="I239" s="32" t="str">
        <f>IF('Model 2'!$B$168="C",$B$5*(1+'Model 2'!$B$167)^(U239-1),IF('Model 2'!$B$168="S",$B$5*(1+'Model 2'!$B$167*(U239-1)),$B$5))</f>
        <v>#N/A</v>
      </c>
      <c r="J239" s="33">
        <f t="shared" ref="J239:O239" si="241">J238</f>
        <v>0.6729383157</v>
      </c>
      <c r="K239" s="33">
        <f t="shared" si="241"/>
        <v>1.019852872</v>
      </c>
      <c r="L239" s="33">
        <f t="shared" si="241"/>
        <v>0.9584441392</v>
      </c>
      <c r="M239" s="33">
        <f t="shared" si="241"/>
        <v>0.9873117773</v>
      </c>
      <c r="N239" s="33">
        <f t="shared" si="241"/>
        <v>1.03427941</v>
      </c>
      <c r="O239" s="33">
        <f t="shared" si="241"/>
        <v>1</v>
      </c>
      <c r="P239" s="33">
        <f t="array" ref="P239">IFERROR(INDEX('Model 2'!EMBLEMFac26,MATCH(H239,'Model 2'!$S$8:$S$129,0)),P238)</f>
        <v>1.419688532</v>
      </c>
      <c r="Q239" s="33" t="str">
        <f t="array" ref="Q239">INDEX('Model 2'!EMBLEMFac9Fac18,MATCH(I239,'Model 2'!$A$133:$A$162,1),MATCH($D$4,'Model 2'!$C$132:$G$132,0))</f>
        <v>#N/A</v>
      </c>
      <c r="R239" s="33" t="str">
        <f t="shared" si="5"/>
        <v>#N/A</v>
      </c>
      <c r="S239" s="33" t="str">
        <f t="shared" si="2"/>
        <v>#N/A</v>
      </c>
      <c r="T239" s="5"/>
      <c r="U239" s="18">
        <f t="shared" si="19"/>
        <v>20</v>
      </c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18">
        <f t="shared" si="17"/>
        <v>99</v>
      </c>
      <c r="H240" s="5" t="s">
        <v>512</v>
      </c>
      <c r="I240" s="32" t="str">
        <f>IF('Model 2'!$B$168="C",$B$5*(1+'Model 2'!$B$167)^(U240-1),IF('Model 2'!$B$168="S",$B$5*(1+'Model 2'!$B$167*(U240-1)),$B$5))</f>
        <v>#N/A</v>
      </c>
      <c r="J240" s="33">
        <f t="shared" ref="J240:O240" si="242">J239</f>
        <v>0.6729383157</v>
      </c>
      <c r="K240" s="33">
        <f t="shared" si="242"/>
        <v>1.019852872</v>
      </c>
      <c r="L240" s="33">
        <f t="shared" si="242"/>
        <v>0.9584441392</v>
      </c>
      <c r="M240" s="33">
        <f t="shared" si="242"/>
        <v>0.9873117773</v>
      </c>
      <c r="N240" s="33">
        <f t="shared" si="242"/>
        <v>1.03427941</v>
      </c>
      <c r="O240" s="33">
        <f t="shared" si="242"/>
        <v>1</v>
      </c>
      <c r="P240" s="33">
        <f t="array" ref="P240">IFERROR(INDEX('Model 2'!EMBLEMFac26,MATCH(H240,'Model 2'!$S$8:$S$129,0)),P239)</f>
        <v>1.419688532</v>
      </c>
      <c r="Q240" s="33" t="str">
        <f t="array" ref="Q240">INDEX('Model 2'!EMBLEMFac9Fac18,MATCH(I240,'Model 2'!$A$133:$A$162,1),MATCH($D$4,'Model 2'!$C$132:$G$132,0))</f>
        <v>#N/A</v>
      </c>
      <c r="R240" s="33" t="str">
        <f t="shared" si="5"/>
        <v>#N/A</v>
      </c>
      <c r="S240" s="33" t="str">
        <f t="shared" si="2"/>
        <v>#N/A</v>
      </c>
      <c r="T240" s="5"/>
      <c r="U240" s="18">
        <f t="shared" si="19"/>
        <v>20</v>
      </c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18">
        <f t="shared" si="17"/>
        <v>99</v>
      </c>
      <c r="H241" s="5" t="s">
        <v>513</v>
      </c>
      <c r="I241" s="32" t="str">
        <f>IF('Model 2'!$B$168="C",$B$5*(1+'Model 2'!$B$167)^(U241-1),IF('Model 2'!$B$168="S",$B$5*(1+'Model 2'!$B$167*(U241-1)),$B$5))</f>
        <v>#N/A</v>
      </c>
      <c r="J241" s="33">
        <f t="shared" ref="J241:O241" si="243">J240</f>
        <v>0.6729383157</v>
      </c>
      <c r="K241" s="33">
        <f t="shared" si="243"/>
        <v>1.019852872</v>
      </c>
      <c r="L241" s="33">
        <f t="shared" si="243"/>
        <v>0.9584441392</v>
      </c>
      <c r="M241" s="33">
        <f t="shared" si="243"/>
        <v>0.9873117773</v>
      </c>
      <c r="N241" s="33">
        <f t="shared" si="243"/>
        <v>1.03427941</v>
      </c>
      <c r="O241" s="33">
        <f t="shared" si="243"/>
        <v>1</v>
      </c>
      <c r="P241" s="33">
        <f t="array" ref="P241">IFERROR(INDEX('Model 2'!EMBLEMFac26,MATCH(H241,'Model 2'!$S$8:$S$129,0)),P240)</f>
        <v>1.419688532</v>
      </c>
      <c r="Q241" s="33" t="str">
        <f t="array" ref="Q241">INDEX('Model 2'!EMBLEMFac9Fac18,MATCH(I241,'Model 2'!$A$133:$A$162,1),MATCH($D$4,'Model 2'!$C$132:$G$132,0))</f>
        <v>#N/A</v>
      </c>
      <c r="R241" s="33" t="str">
        <f t="shared" si="5"/>
        <v>#N/A</v>
      </c>
      <c r="S241" s="33" t="str">
        <f t="shared" si="2"/>
        <v>#N/A</v>
      </c>
      <c r="T241" s="5"/>
      <c r="U241" s="18">
        <f t="shared" si="19"/>
        <v>20</v>
      </c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18">
        <f t="shared" si="17"/>
        <v>99</v>
      </c>
      <c r="H242" s="5" t="s">
        <v>514</v>
      </c>
      <c r="I242" s="32" t="str">
        <f>IF('Model 2'!$B$168="C",$B$5*(1+'Model 2'!$B$167)^(U242-1),IF('Model 2'!$B$168="S",$B$5*(1+'Model 2'!$B$167*(U242-1)),$B$5))</f>
        <v>#N/A</v>
      </c>
      <c r="J242" s="33">
        <f t="shared" ref="J242:O242" si="244">J241</f>
        <v>0.6729383157</v>
      </c>
      <c r="K242" s="33">
        <f t="shared" si="244"/>
        <v>1.019852872</v>
      </c>
      <c r="L242" s="33">
        <f t="shared" si="244"/>
        <v>0.9584441392</v>
      </c>
      <c r="M242" s="33">
        <f t="shared" si="244"/>
        <v>0.9873117773</v>
      </c>
      <c r="N242" s="33">
        <f t="shared" si="244"/>
        <v>1.03427941</v>
      </c>
      <c r="O242" s="33">
        <f t="shared" si="244"/>
        <v>1</v>
      </c>
      <c r="P242" s="33">
        <f t="array" ref="P242">IFERROR(INDEX('Model 2'!EMBLEMFac26,MATCH(H242,'Model 2'!$S$8:$S$129,0)),P241)</f>
        <v>1.419688532</v>
      </c>
      <c r="Q242" s="33" t="str">
        <f t="array" ref="Q242">INDEX('Model 2'!EMBLEMFac9Fac18,MATCH(I242,'Model 2'!$A$133:$A$162,1),MATCH($D$4,'Model 2'!$C$132:$G$132,0))</f>
        <v>#N/A</v>
      </c>
      <c r="R242" s="33" t="str">
        <f t="shared" si="5"/>
        <v>#N/A</v>
      </c>
      <c r="S242" s="33" t="str">
        <f t="shared" si="2"/>
        <v>#N/A</v>
      </c>
      <c r="T242" s="5"/>
      <c r="U242" s="18">
        <f t="shared" si="19"/>
        <v>20</v>
      </c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18">
        <f t="shared" si="17"/>
        <v>99</v>
      </c>
      <c r="H243" s="5" t="s">
        <v>515</v>
      </c>
      <c r="I243" s="32" t="str">
        <f>IF('Model 2'!$B$168="C",$B$5*(1+'Model 2'!$B$167)^(U243-1),IF('Model 2'!$B$168="S",$B$5*(1+'Model 2'!$B$167*(U243-1)),$B$5))</f>
        <v>#N/A</v>
      </c>
      <c r="J243" s="33">
        <f t="shared" ref="J243:O243" si="245">J242</f>
        <v>0.6729383157</v>
      </c>
      <c r="K243" s="33">
        <f t="shared" si="245"/>
        <v>1.019852872</v>
      </c>
      <c r="L243" s="33">
        <f t="shared" si="245"/>
        <v>0.9584441392</v>
      </c>
      <c r="M243" s="33">
        <f t="shared" si="245"/>
        <v>0.9873117773</v>
      </c>
      <c r="N243" s="33">
        <f t="shared" si="245"/>
        <v>1.03427941</v>
      </c>
      <c r="O243" s="33">
        <f t="shared" si="245"/>
        <v>1</v>
      </c>
      <c r="P243" s="33">
        <f t="array" ref="P243">IFERROR(INDEX('Model 2'!EMBLEMFac26,MATCH(H243,'Model 2'!$S$8:$S$129,0)),P242)</f>
        <v>1.419688532</v>
      </c>
      <c r="Q243" s="33" t="str">
        <f t="array" ref="Q243">INDEX('Model 2'!EMBLEMFac9Fac18,MATCH(I243,'Model 2'!$A$133:$A$162,1),MATCH($D$4,'Model 2'!$C$132:$G$132,0))</f>
        <v>#N/A</v>
      </c>
      <c r="R243" s="33" t="str">
        <f t="shared" si="5"/>
        <v>#N/A</v>
      </c>
      <c r="S243" s="33" t="str">
        <f t="shared" si="2"/>
        <v>#N/A</v>
      </c>
      <c r="T243" s="5"/>
      <c r="U243" s="18">
        <f t="shared" si="19"/>
        <v>20</v>
      </c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18">
        <f t="shared" si="17"/>
        <v>100</v>
      </c>
      <c r="H244" s="5" t="s">
        <v>516</v>
      </c>
      <c r="I244" s="32" t="str">
        <f>IF('Model 2'!$B$168="C",$B$5*(1+'Model 2'!$B$167)^(U244-1),IF('Model 2'!$B$168="S",$B$5*(1+'Model 2'!$B$167*(U244-1)),$B$5))</f>
        <v>#N/A</v>
      </c>
      <c r="J244" s="33">
        <f t="shared" ref="J244:O244" si="246">J243</f>
        <v>0.6729383157</v>
      </c>
      <c r="K244" s="33">
        <f t="shared" si="246"/>
        <v>1.019852872</v>
      </c>
      <c r="L244" s="33">
        <f t="shared" si="246"/>
        <v>0.9584441392</v>
      </c>
      <c r="M244" s="33">
        <f t="shared" si="246"/>
        <v>0.9873117773</v>
      </c>
      <c r="N244" s="33">
        <f t="shared" si="246"/>
        <v>1.03427941</v>
      </c>
      <c r="O244" s="33">
        <f t="shared" si="246"/>
        <v>1</v>
      </c>
      <c r="P244" s="33">
        <f t="array" ref="P244">IFERROR(INDEX('Model 2'!EMBLEMFac26,MATCH(H244,'Model 2'!$S$8:$S$129,0)),P243)</f>
        <v>1.419688532</v>
      </c>
      <c r="Q244" s="33" t="str">
        <f t="array" ref="Q244">INDEX('Model 2'!EMBLEMFac9Fac18,MATCH(I244,'Model 2'!$A$133:$A$162,1),MATCH($D$4,'Model 2'!$C$132:$G$132,0))</f>
        <v>#N/A</v>
      </c>
      <c r="R244" s="33" t="str">
        <f t="shared" si="5"/>
        <v>#N/A</v>
      </c>
      <c r="S244" s="33" t="str">
        <f t="shared" si="2"/>
        <v>#N/A</v>
      </c>
      <c r="T244" s="5"/>
      <c r="U244" s="18">
        <f t="shared" si="19"/>
        <v>21</v>
      </c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18">
        <f t="shared" si="17"/>
        <v>100</v>
      </c>
      <c r="H245" s="5" t="s">
        <v>517</v>
      </c>
      <c r="I245" s="32" t="str">
        <f>IF('Model 2'!$B$168="C",$B$5*(1+'Model 2'!$B$167)^(U245-1),IF('Model 2'!$B$168="S",$B$5*(1+'Model 2'!$B$167*(U245-1)),$B$5))</f>
        <v>#N/A</v>
      </c>
      <c r="J245" s="33">
        <f t="shared" ref="J245:O245" si="247">J244</f>
        <v>0.6729383157</v>
      </c>
      <c r="K245" s="33">
        <f t="shared" si="247"/>
        <v>1.019852872</v>
      </c>
      <c r="L245" s="33">
        <f t="shared" si="247"/>
        <v>0.9584441392</v>
      </c>
      <c r="M245" s="33">
        <f t="shared" si="247"/>
        <v>0.9873117773</v>
      </c>
      <c r="N245" s="33">
        <f t="shared" si="247"/>
        <v>1.03427941</v>
      </c>
      <c r="O245" s="33">
        <f t="shared" si="247"/>
        <v>1</v>
      </c>
      <c r="P245" s="33">
        <f t="array" ref="P245">IFERROR(INDEX('Model 2'!EMBLEMFac26,MATCH(H245,'Model 2'!$S$8:$S$129,0)),P244)</f>
        <v>1.419688532</v>
      </c>
      <c r="Q245" s="33" t="str">
        <f t="array" ref="Q245">INDEX('Model 2'!EMBLEMFac9Fac18,MATCH(I245,'Model 2'!$A$133:$A$162,1),MATCH($D$4,'Model 2'!$C$132:$G$132,0))</f>
        <v>#N/A</v>
      </c>
      <c r="R245" s="33" t="str">
        <f t="shared" si="5"/>
        <v>#N/A</v>
      </c>
      <c r="S245" s="33" t="str">
        <f t="shared" si="2"/>
        <v>#N/A</v>
      </c>
      <c r="T245" s="5"/>
      <c r="U245" s="18">
        <f t="shared" si="19"/>
        <v>21</v>
      </c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18">
        <f t="shared" si="17"/>
        <v>100</v>
      </c>
      <c r="H246" s="5" t="s">
        <v>518</v>
      </c>
      <c r="I246" s="32" t="str">
        <f>IF('Model 2'!$B$168="C",$B$5*(1+'Model 2'!$B$167)^(U246-1),IF('Model 2'!$B$168="S",$B$5*(1+'Model 2'!$B$167*(U246-1)),$B$5))</f>
        <v>#N/A</v>
      </c>
      <c r="J246" s="33">
        <f t="shared" ref="J246:O246" si="248">J245</f>
        <v>0.6729383157</v>
      </c>
      <c r="K246" s="33">
        <f t="shared" si="248"/>
        <v>1.019852872</v>
      </c>
      <c r="L246" s="33">
        <f t="shared" si="248"/>
        <v>0.9584441392</v>
      </c>
      <c r="M246" s="33">
        <f t="shared" si="248"/>
        <v>0.9873117773</v>
      </c>
      <c r="N246" s="33">
        <f t="shared" si="248"/>
        <v>1.03427941</v>
      </c>
      <c r="O246" s="33">
        <f t="shared" si="248"/>
        <v>1</v>
      </c>
      <c r="P246" s="33">
        <f t="array" ref="P246">IFERROR(INDEX('Model 2'!EMBLEMFac26,MATCH(H246,'Model 2'!$S$8:$S$129,0)),P245)</f>
        <v>1.419688532</v>
      </c>
      <c r="Q246" s="33" t="str">
        <f t="array" ref="Q246">INDEX('Model 2'!EMBLEMFac9Fac18,MATCH(I246,'Model 2'!$A$133:$A$162,1),MATCH($D$4,'Model 2'!$C$132:$G$132,0))</f>
        <v>#N/A</v>
      </c>
      <c r="R246" s="33" t="str">
        <f t="shared" si="5"/>
        <v>#N/A</v>
      </c>
      <c r="S246" s="33" t="str">
        <f t="shared" si="2"/>
        <v>#N/A</v>
      </c>
      <c r="T246" s="5"/>
      <c r="U246" s="18">
        <f t="shared" si="19"/>
        <v>21</v>
      </c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18">
        <f t="shared" si="17"/>
        <v>100</v>
      </c>
      <c r="H247" s="5" t="s">
        <v>519</v>
      </c>
      <c r="I247" s="32" t="str">
        <f>IF('Model 2'!$B$168="C",$B$5*(1+'Model 2'!$B$167)^(U247-1),IF('Model 2'!$B$168="S",$B$5*(1+'Model 2'!$B$167*(U247-1)),$B$5))</f>
        <v>#N/A</v>
      </c>
      <c r="J247" s="33">
        <f t="shared" ref="J247:O247" si="249">J246</f>
        <v>0.6729383157</v>
      </c>
      <c r="K247" s="33">
        <f t="shared" si="249"/>
        <v>1.019852872</v>
      </c>
      <c r="L247" s="33">
        <f t="shared" si="249"/>
        <v>0.9584441392</v>
      </c>
      <c r="M247" s="33">
        <f t="shared" si="249"/>
        <v>0.9873117773</v>
      </c>
      <c r="N247" s="33">
        <f t="shared" si="249"/>
        <v>1.03427941</v>
      </c>
      <c r="O247" s="33">
        <f t="shared" si="249"/>
        <v>1</v>
      </c>
      <c r="P247" s="33">
        <f t="array" ref="P247">IFERROR(INDEX('Model 2'!EMBLEMFac26,MATCH(H247,'Model 2'!$S$8:$S$129,0)),P246)</f>
        <v>1.419688532</v>
      </c>
      <c r="Q247" s="33" t="str">
        <f t="array" ref="Q247">INDEX('Model 2'!EMBLEMFac9Fac18,MATCH(I247,'Model 2'!$A$133:$A$162,1),MATCH($D$4,'Model 2'!$C$132:$G$132,0))</f>
        <v>#N/A</v>
      </c>
      <c r="R247" s="33" t="str">
        <f t="shared" si="5"/>
        <v>#N/A</v>
      </c>
      <c r="S247" s="33" t="str">
        <f t="shared" si="2"/>
        <v>#N/A</v>
      </c>
      <c r="T247" s="5"/>
      <c r="U247" s="18">
        <f t="shared" si="19"/>
        <v>21</v>
      </c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18">
        <f t="shared" si="17"/>
        <v>100</v>
      </c>
      <c r="H248" s="5" t="s">
        <v>520</v>
      </c>
      <c r="I248" s="32" t="str">
        <f>IF('Model 2'!$B$168="C",$B$5*(1+'Model 2'!$B$167)^(U248-1),IF('Model 2'!$B$168="S",$B$5*(1+'Model 2'!$B$167*(U248-1)),$B$5))</f>
        <v>#N/A</v>
      </c>
      <c r="J248" s="33">
        <f t="shared" ref="J248:O248" si="250">J247</f>
        <v>0.6729383157</v>
      </c>
      <c r="K248" s="33">
        <f t="shared" si="250"/>
        <v>1.019852872</v>
      </c>
      <c r="L248" s="33">
        <f t="shared" si="250"/>
        <v>0.9584441392</v>
      </c>
      <c r="M248" s="33">
        <f t="shared" si="250"/>
        <v>0.9873117773</v>
      </c>
      <c r="N248" s="33">
        <f t="shared" si="250"/>
        <v>1.03427941</v>
      </c>
      <c r="O248" s="33">
        <f t="shared" si="250"/>
        <v>1</v>
      </c>
      <c r="P248" s="33">
        <f t="array" ref="P248">IFERROR(INDEX('Model 2'!EMBLEMFac26,MATCH(H248,'Model 2'!$S$8:$S$129,0)),P247)</f>
        <v>1.419688532</v>
      </c>
      <c r="Q248" s="33" t="str">
        <f t="array" ref="Q248">INDEX('Model 2'!EMBLEMFac9Fac18,MATCH(I248,'Model 2'!$A$133:$A$162,1),MATCH($D$4,'Model 2'!$C$132:$G$132,0))</f>
        <v>#N/A</v>
      </c>
      <c r="R248" s="33" t="str">
        <f t="shared" si="5"/>
        <v>#N/A</v>
      </c>
      <c r="S248" s="33" t="str">
        <f t="shared" si="2"/>
        <v>#N/A</v>
      </c>
      <c r="T248" s="5"/>
      <c r="U248" s="18">
        <f t="shared" si="19"/>
        <v>21</v>
      </c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18">
        <f t="shared" si="17"/>
        <v>100</v>
      </c>
      <c r="H249" s="5" t="s">
        <v>521</v>
      </c>
      <c r="I249" s="32" t="str">
        <f>IF('Model 2'!$B$168="C",$B$5*(1+'Model 2'!$B$167)^(U249-1),IF('Model 2'!$B$168="S",$B$5*(1+'Model 2'!$B$167*(U249-1)),$B$5))</f>
        <v>#N/A</v>
      </c>
      <c r="J249" s="33">
        <f t="shared" ref="J249:O249" si="251">J248</f>
        <v>0.6729383157</v>
      </c>
      <c r="K249" s="33">
        <f t="shared" si="251"/>
        <v>1.019852872</v>
      </c>
      <c r="L249" s="33">
        <f t="shared" si="251"/>
        <v>0.9584441392</v>
      </c>
      <c r="M249" s="33">
        <f t="shared" si="251"/>
        <v>0.9873117773</v>
      </c>
      <c r="N249" s="33">
        <f t="shared" si="251"/>
        <v>1.03427941</v>
      </c>
      <c r="O249" s="33">
        <f t="shared" si="251"/>
        <v>1</v>
      </c>
      <c r="P249" s="33">
        <f t="array" ref="P249">IFERROR(INDEX('Model 2'!EMBLEMFac26,MATCH(H249,'Model 2'!$S$8:$S$129,0)),P248)</f>
        <v>1.419688532</v>
      </c>
      <c r="Q249" s="33" t="str">
        <f t="array" ref="Q249">INDEX('Model 2'!EMBLEMFac9Fac18,MATCH(I249,'Model 2'!$A$133:$A$162,1),MATCH($D$4,'Model 2'!$C$132:$G$132,0))</f>
        <v>#N/A</v>
      </c>
      <c r="R249" s="33" t="str">
        <f t="shared" si="5"/>
        <v>#N/A</v>
      </c>
      <c r="S249" s="33" t="str">
        <f t="shared" si="2"/>
        <v>#N/A</v>
      </c>
      <c r="T249" s="5"/>
      <c r="U249" s="18">
        <f t="shared" si="19"/>
        <v>21</v>
      </c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18">
        <f t="shared" si="17"/>
        <v>100</v>
      </c>
      <c r="H250" s="5" t="s">
        <v>522</v>
      </c>
      <c r="I250" s="32" t="str">
        <f>IF('Model 2'!$B$168="C",$B$5*(1+'Model 2'!$B$167)^(U250-1),IF('Model 2'!$B$168="S",$B$5*(1+'Model 2'!$B$167*(U250-1)),$B$5))</f>
        <v>#N/A</v>
      </c>
      <c r="J250" s="33">
        <f t="shared" ref="J250:O250" si="252">J249</f>
        <v>0.6729383157</v>
      </c>
      <c r="K250" s="33">
        <f t="shared" si="252"/>
        <v>1.019852872</v>
      </c>
      <c r="L250" s="33">
        <f t="shared" si="252"/>
        <v>0.9584441392</v>
      </c>
      <c r="M250" s="33">
        <f t="shared" si="252"/>
        <v>0.9873117773</v>
      </c>
      <c r="N250" s="33">
        <f t="shared" si="252"/>
        <v>1.03427941</v>
      </c>
      <c r="O250" s="33">
        <f t="shared" si="252"/>
        <v>1</v>
      </c>
      <c r="P250" s="33">
        <f t="array" ref="P250">IFERROR(INDEX('Model 2'!EMBLEMFac26,MATCH(H250,'Model 2'!$S$8:$S$129,0)),P249)</f>
        <v>1.419688532</v>
      </c>
      <c r="Q250" s="33" t="str">
        <f t="array" ref="Q250">INDEX('Model 2'!EMBLEMFac9Fac18,MATCH(I250,'Model 2'!$A$133:$A$162,1),MATCH($D$4,'Model 2'!$C$132:$G$132,0))</f>
        <v>#N/A</v>
      </c>
      <c r="R250" s="33" t="str">
        <f t="shared" si="5"/>
        <v>#N/A</v>
      </c>
      <c r="S250" s="33" t="str">
        <f t="shared" si="2"/>
        <v>#N/A</v>
      </c>
      <c r="T250" s="5"/>
      <c r="U250" s="18">
        <f t="shared" si="19"/>
        <v>21</v>
      </c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18">
        <f t="shared" si="17"/>
        <v>100</v>
      </c>
      <c r="H251" s="5" t="s">
        <v>523</v>
      </c>
      <c r="I251" s="32" t="str">
        <f>IF('Model 2'!$B$168="C",$B$5*(1+'Model 2'!$B$167)^(U251-1),IF('Model 2'!$B$168="S",$B$5*(1+'Model 2'!$B$167*(U251-1)),$B$5))</f>
        <v>#N/A</v>
      </c>
      <c r="J251" s="33">
        <f t="shared" ref="J251:O251" si="253">J250</f>
        <v>0.6729383157</v>
      </c>
      <c r="K251" s="33">
        <f t="shared" si="253"/>
        <v>1.019852872</v>
      </c>
      <c r="L251" s="33">
        <f t="shared" si="253"/>
        <v>0.9584441392</v>
      </c>
      <c r="M251" s="33">
        <f t="shared" si="253"/>
        <v>0.9873117773</v>
      </c>
      <c r="N251" s="33">
        <f t="shared" si="253"/>
        <v>1.03427941</v>
      </c>
      <c r="O251" s="33">
        <f t="shared" si="253"/>
        <v>1</v>
      </c>
      <c r="P251" s="33">
        <f t="array" ref="P251">IFERROR(INDEX('Model 2'!EMBLEMFac26,MATCH(H251,'Model 2'!$S$8:$S$129,0)),P250)</f>
        <v>1.419688532</v>
      </c>
      <c r="Q251" s="33" t="str">
        <f t="array" ref="Q251">INDEX('Model 2'!EMBLEMFac9Fac18,MATCH(I251,'Model 2'!$A$133:$A$162,1),MATCH($D$4,'Model 2'!$C$132:$G$132,0))</f>
        <v>#N/A</v>
      </c>
      <c r="R251" s="33" t="str">
        <f t="shared" si="5"/>
        <v>#N/A</v>
      </c>
      <c r="S251" s="33" t="str">
        <f t="shared" si="2"/>
        <v>#N/A</v>
      </c>
      <c r="T251" s="5"/>
      <c r="U251" s="18">
        <f t="shared" si="19"/>
        <v>21</v>
      </c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18">
        <f t="shared" si="17"/>
        <v>100</v>
      </c>
      <c r="H252" s="5" t="s">
        <v>524</v>
      </c>
      <c r="I252" s="32" t="str">
        <f>IF('Model 2'!$B$168="C",$B$5*(1+'Model 2'!$B$167)^(U252-1),IF('Model 2'!$B$168="S",$B$5*(1+'Model 2'!$B$167*(U252-1)),$B$5))</f>
        <v>#N/A</v>
      </c>
      <c r="J252" s="33">
        <f t="shared" ref="J252:O252" si="254">J251</f>
        <v>0.6729383157</v>
      </c>
      <c r="K252" s="33">
        <f t="shared" si="254"/>
        <v>1.019852872</v>
      </c>
      <c r="L252" s="33">
        <f t="shared" si="254"/>
        <v>0.9584441392</v>
      </c>
      <c r="M252" s="33">
        <f t="shared" si="254"/>
        <v>0.9873117773</v>
      </c>
      <c r="N252" s="33">
        <f t="shared" si="254"/>
        <v>1.03427941</v>
      </c>
      <c r="O252" s="33">
        <f t="shared" si="254"/>
        <v>1</v>
      </c>
      <c r="P252" s="33">
        <f t="array" ref="P252">IFERROR(INDEX('Model 2'!EMBLEMFac26,MATCH(H252,'Model 2'!$S$8:$S$129,0)),P251)</f>
        <v>1.419688532</v>
      </c>
      <c r="Q252" s="33" t="str">
        <f t="array" ref="Q252">INDEX('Model 2'!EMBLEMFac9Fac18,MATCH(I252,'Model 2'!$A$133:$A$162,1),MATCH($D$4,'Model 2'!$C$132:$G$132,0))</f>
        <v>#N/A</v>
      </c>
      <c r="R252" s="33" t="str">
        <f t="shared" si="5"/>
        <v>#N/A</v>
      </c>
      <c r="S252" s="33" t="str">
        <f t="shared" si="2"/>
        <v>#N/A</v>
      </c>
      <c r="T252" s="5"/>
      <c r="U252" s="18">
        <f t="shared" si="19"/>
        <v>21</v>
      </c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18">
        <f t="shared" si="17"/>
        <v>100</v>
      </c>
      <c r="H253" s="5" t="s">
        <v>525</v>
      </c>
      <c r="I253" s="32" t="str">
        <f>IF('Model 2'!$B$168="C",$B$5*(1+'Model 2'!$B$167)^(U253-1),IF('Model 2'!$B$168="S",$B$5*(1+'Model 2'!$B$167*(U253-1)),$B$5))</f>
        <v>#N/A</v>
      </c>
      <c r="J253" s="33">
        <f t="shared" ref="J253:O253" si="255">J252</f>
        <v>0.6729383157</v>
      </c>
      <c r="K253" s="33">
        <f t="shared" si="255"/>
        <v>1.019852872</v>
      </c>
      <c r="L253" s="33">
        <f t="shared" si="255"/>
        <v>0.9584441392</v>
      </c>
      <c r="M253" s="33">
        <f t="shared" si="255"/>
        <v>0.9873117773</v>
      </c>
      <c r="N253" s="33">
        <f t="shared" si="255"/>
        <v>1.03427941</v>
      </c>
      <c r="O253" s="33">
        <f t="shared" si="255"/>
        <v>1</v>
      </c>
      <c r="P253" s="33">
        <f t="array" ref="P253">IFERROR(INDEX('Model 2'!EMBLEMFac26,MATCH(H253,'Model 2'!$S$8:$S$129,0)),P252)</f>
        <v>1.419688532</v>
      </c>
      <c r="Q253" s="33" t="str">
        <f t="array" ref="Q253">INDEX('Model 2'!EMBLEMFac9Fac18,MATCH(I253,'Model 2'!$A$133:$A$162,1),MATCH($D$4,'Model 2'!$C$132:$G$132,0))</f>
        <v>#N/A</v>
      </c>
      <c r="R253" s="33" t="str">
        <f t="shared" si="5"/>
        <v>#N/A</v>
      </c>
      <c r="S253" s="33" t="str">
        <f t="shared" si="2"/>
        <v>#N/A</v>
      </c>
      <c r="T253" s="5"/>
      <c r="U253" s="18">
        <f t="shared" si="19"/>
        <v>21</v>
      </c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18">
        <f t="shared" si="17"/>
        <v>100</v>
      </c>
      <c r="H254" s="5" t="s">
        <v>526</v>
      </c>
      <c r="I254" s="32" t="str">
        <f>IF('Model 2'!$B$168="C",$B$5*(1+'Model 2'!$B$167)^(U254-1),IF('Model 2'!$B$168="S",$B$5*(1+'Model 2'!$B$167*(U254-1)),$B$5))</f>
        <v>#N/A</v>
      </c>
      <c r="J254" s="33">
        <f t="shared" ref="J254:O254" si="256">J253</f>
        <v>0.6729383157</v>
      </c>
      <c r="K254" s="33">
        <f t="shared" si="256"/>
        <v>1.019852872</v>
      </c>
      <c r="L254" s="33">
        <f t="shared" si="256"/>
        <v>0.9584441392</v>
      </c>
      <c r="M254" s="33">
        <f t="shared" si="256"/>
        <v>0.9873117773</v>
      </c>
      <c r="N254" s="33">
        <f t="shared" si="256"/>
        <v>1.03427941</v>
      </c>
      <c r="O254" s="33">
        <f t="shared" si="256"/>
        <v>1</v>
      </c>
      <c r="P254" s="33">
        <f t="array" ref="P254">IFERROR(INDEX('Model 2'!EMBLEMFac26,MATCH(H254,'Model 2'!$S$8:$S$129,0)),P253)</f>
        <v>1.419688532</v>
      </c>
      <c r="Q254" s="33" t="str">
        <f t="array" ref="Q254">INDEX('Model 2'!EMBLEMFac9Fac18,MATCH(I254,'Model 2'!$A$133:$A$162,1),MATCH($D$4,'Model 2'!$C$132:$G$132,0))</f>
        <v>#N/A</v>
      </c>
      <c r="R254" s="33" t="str">
        <f t="shared" si="5"/>
        <v>#N/A</v>
      </c>
      <c r="S254" s="33" t="str">
        <f t="shared" si="2"/>
        <v>#N/A</v>
      </c>
      <c r="T254" s="5"/>
      <c r="U254" s="18">
        <f t="shared" si="19"/>
        <v>21</v>
      </c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18">
        <f t="shared" si="17"/>
        <v>100</v>
      </c>
      <c r="H255" s="5" t="s">
        <v>527</v>
      </c>
      <c r="I255" s="32" t="str">
        <f>IF('Model 2'!$B$168="C",$B$5*(1+'Model 2'!$B$167)^(U255-1),IF('Model 2'!$B$168="S",$B$5*(1+'Model 2'!$B$167*(U255-1)),$B$5))</f>
        <v>#N/A</v>
      </c>
      <c r="J255" s="33">
        <f t="shared" ref="J255:O255" si="257">J254</f>
        <v>0.6729383157</v>
      </c>
      <c r="K255" s="33">
        <f t="shared" si="257"/>
        <v>1.019852872</v>
      </c>
      <c r="L255" s="33">
        <f t="shared" si="257"/>
        <v>0.9584441392</v>
      </c>
      <c r="M255" s="33">
        <f t="shared" si="257"/>
        <v>0.9873117773</v>
      </c>
      <c r="N255" s="33">
        <f t="shared" si="257"/>
        <v>1.03427941</v>
      </c>
      <c r="O255" s="33">
        <f t="shared" si="257"/>
        <v>1</v>
      </c>
      <c r="P255" s="33">
        <f t="array" ref="P255">IFERROR(INDEX('Model 2'!EMBLEMFac26,MATCH(H255,'Model 2'!$S$8:$S$129,0)),P254)</f>
        <v>1.419688532</v>
      </c>
      <c r="Q255" s="33" t="str">
        <f t="array" ref="Q255">INDEX('Model 2'!EMBLEMFac9Fac18,MATCH(I255,'Model 2'!$A$133:$A$162,1),MATCH($D$4,'Model 2'!$C$132:$G$132,0))</f>
        <v>#N/A</v>
      </c>
      <c r="R255" s="33" t="str">
        <f t="shared" si="5"/>
        <v>#N/A</v>
      </c>
      <c r="S255" s="33" t="str">
        <f t="shared" si="2"/>
        <v>#N/A</v>
      </c>
      <c r="T255" s="5"/>
      <c r="U255" s="18">
        <f t="shared" si="19"/>
        <v>21</v>
      </c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18">
        <f t="shared" si="17"/>
        <v>101</v>
      </c>
      <c r="H256" s="5" t="s">
        <v>528</v>
      </c>
      <c r="I256" s="32" t="str">
        <f>IF('Model 2'!$B$168="C",$B$5*(1+'Model 2'!$B$167)^(U256-1),IF('Model 2'!$B$168="S",$B$5*(1+'Model 2'!$B$167*(U256-1)),$B$5))</f>
        <v>#N/A</v>
      </c>
      <c r="J256" s="33">
        <f t="shared" ref="J256:O256" si="258">J255</f>
        <v>0.6729383157</v>
      </c>
      <c r="K256" s="33">
        <f t="shared" si="258"/>
        <v>1.019852872</v>
      </c>
      <c r="L256" s="33">
        <f t="shared" si="258"/>
        <v>0.9584441392</v>
      </c>
      <c r="M256" s="33">
        <f t="shared" si="258"/>
        <v>0.9873117773</v>
      </c>
      <c r="N256" s="33">
        <f t="shared" si="258"/>
        <v>1.03427941</v>
      </c>
      <c r="O256" s="33">
        <f t="shared" si="258"/>
        <v>1</v>
      </c>
      <c r="P256" s="33">
        <f t="array" ref="P256">IFERROR(INDEX('Model 2'!EMBLEMFac26,MATCH(H256,'Model 2'!$S$8:$S$129,0)),P255)</f>
        <v>1.419688532</v>
      </c>
      <c r="Q256" s="33" t="str">
        <f t="array" ref="Q256">INDEX('Model 2'!EMBLEMFac9Fac18,MATCH(I256,'Model 2'!$A$133:$A$162,1),MATCH($D$4,'Model 2'!$C$132:$G$132,0))</f>
        <v>#N/A</v>
      </c>
      <c r="R256" s="33" t="str">
        <f t="shared" si="5"/>
        <v>#N/A</v>
      </c>
      <c r="S256" s="33" t="str">
        <f t="shared" si="2"/>
        <v>#N/A</v>
      </c>
      <c r="T256" s="5"/>
      <c r="U256" s="18">
        <f t="shared" si="19"/>
        <v>22</v>
      </c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18">
        <f t="shared" si="17"/>
        <v>101</v>
      </c>
      <c r="H257" s="5" t="s">
        <v>529</v>
      </c>
      <c r="I257" s="32" t="str">
        <f>IF('Model 2'!$B$168="C",$B$5*(1+'Model 2'!$B$167)^(U257-1),IF('Model 2'!$B$168="S",$B$5*(1+'Model 2'!$B$167*(U257-1)),$B$5))</f>
        <v>#N/A</v>
      </c>
      <c r="J257" s="33">
        <f t="shared" ref="J257:O257" si="259">J256</f>
        <v>0.6729383157</v>
      </c>
      <c r="K257" s="33">
        <f t="shared" si="259"/>
        <v>1.019852872</v>
      </c>
      <c r="L257" s="33">
        <f t="shared" si="259"/>
        <v>0.9584441392</v>
      </c>
      <c r="M257" s="33">
        <f t="shared" si="259"/>
        <v>0.9873117773</v>
      </c>
      <c r="N257" s="33">
        <f t="shared" si="259"/>
        <v>1.03427941</v>
      </c>
      <c r="O257" s="33">
        <f t="shared" si="259"/>
        <v>1</v>
      </c>
      <c r="P257" s="33">
        <f t="array" ref="P257">IFERROR(INDEX('Model 2'!EMBLEMFac26,MATCH(H257,'Model 2'!$S$8:$S$129,0)),P256)</f>
        <v>1.419688532</v>
      </c>
      <c r="Q257" s="33" t="str">
        <f t="array" ref="Q257">INDEX('Model 2'!EMBLEMFac9Fac18,MATCH(I257,'Model 2'!$A$133:$A$162,1),MATCH($D$4,'Model 2'!$C$132:$G$132,0))</f>
        <v>#N/A</v>
      </c>
      <c r="R257" s="33" t="str">
        <f t="shared" si="5"/>
        <v>#N/A</v>
      </c>
      <c r="S257" s="33" t="str">
        <f t="shared" si="2"/>
        <v>#N/A</v>
      </c>
      <c r="T257" s="5"/>
      <c r="U257" s="18">
        <f t="shared" si="19"/>
        <v>22</v>
      </c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18">
        <f t="shared" si="17"/>
        <v>101</v>
      </c>
      <c r="H258" s="5" t="s">
        <v>530</v>
      </c>
      <c r="I258" s="32" t="str">
        <f>IF('Model 2'!$B$168="C",$B$5*(1+'Model 2'!$B$167)^(U258-1),IF('Model 2'!$B$168="S",$B$5*(1+'Model 2'!$B$167*(U258-1)),$B$5))</f>
        <v>#N/A</v>
      </c>
      <c r="J258" s="33">
        <f t="shared" ref="J258:O258" si="260">J257</f>
        <v>0.6729383157</v>
      </c>
      <c r="K258" s="33">
        <f t="shared" si="260"/>
        <v>1.019852872</v>
      </c>
      <c r="L258" s="33">
        <f t="shared" si="260"/>
        <v>0.9584441392</v>
      </c>
      <c r="M258" s="33">
        <f t="shared" si="260"/>
        <v>0.9873117773</v>
      </c>
      <c r="N258" s="33">
        <f t="shared" si="260"/>
        <v>1.03427941</v>
      </c>
      <c r="O258" s="33">
        <f t="shared" si="260"/>
        <v>1</v>
      </c>
      <c r="P258" s="33">
        <f t="array" ref="P258">IFERROR(INDEX('Model 2'!EMBLEMFac26,MATCH(H258,'Model 2'!$S$8:$S$129,0)),P257)</f>
        <v>1.419688532</v>
      </c>
      <c r="Q258" s="33" t="str">
        <f t="array" ref="Q258">INDEX('Model 2'!EMBLEMFac9Fac18,MATCH(I258,'Model 2'!$A$133:$A$162,1),MATCH($D$4,'Model 2'!$C$132:$G$132,0))</f>
        <v>#N/A</v>
      </c>
      <c r="R258" s="33" t="str">
        <f t="shared" si="5"/>
        <v>#N/A</v>
      </c>
      <c r="S258" s="33" t="str">
        <f t="shared" si="2"/>
        <v>#N/A</v>
      </c>
      <c r="T258" s="5"/>
      <c r="U258" s="18">
        <f t="shared" si="19"/>
        <v>22</v>
      </c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18">
        <f t="shared" si="17"/>
        <v>101</v>
      </c>
      <c r="H259" s="5" t="s">
        <v>531</v>
      </c>
      <c r="I259" s="32" t="str">
        <f>IF('Model 2'!$B$168="C",$B$5*(1+'Model 2'!$B$167)^(U259-1),IF('Model 2'!$B$168="S",$B$5*(1+'Model 2'!$B$167*(U259-1)),$B$5))</f>
        <v>#N/A</v>
      </c>
      <c r="J259" s="33">
        <f t="shared" ref="J259:O259" si="261">J258</f>
        <v>0.6729383157</v>
      </c>
      <c r="K259" s="33">
        <f t="shared" si="261"/>
        <v>1.019852872</v>
      </c>
      <c r="L259" s="33">
        <f t="shared" si="261"/>
        <v>0.9584441392</v>
      </c>
      <c r="M259" s="33">
        <f t="shared" si="261"/>
        <v>0.9873117773</v>
      </c>
      <c r="N259" s="33">
        <f t="shared" si="261"/>
        <v>1.03427941</v>
      </c>
      <c r="O259" s="33">
        <f t="shared" si="261"/>
        <v>1</v>
      </c>
      <c r="P259" s="33">
        <f t="array" ref="P259">IFERROR(INDEX('Model 2'!EMBLEMFac26,MATCH(H259,'Model 2'!$S$8:$S$129,0)),P258)</f>
        <v>1.419688532</v>
      </c>
      <c r="Q259" s="33" t="str">
        <f t="array" ref="Q259">INDEX('Model 2'!EMBLEMFac9Fac18,MATCH(I259,'Model 2'!$A$133:$A$162,1),MATCH($D$4,'Model 2'!$C$132:$G$132,0))</f>
        <v>#N/A</v>
      </c>
      <c r="R259" s="33" t="str">
        <f t="shared" si="5"/>
        <v>#N/A</v>
      </c>
      <c r="S259" s="33" t="str">
        <f t="shared" si="2"/>
        <v>#N/A</v>
      </c>
      <c r="T259" s="5"/>
      <c r="U259" s="18">
        <f t="shared" si="19"/>
        <v>22</v>
      </c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18">
        <f t="shared" si="17"/>
        <v>101</v>
      </c>
      <c r="H260" s="5" t="s">
        <v>532</v>
      </c>
      <c r="I260" s="32" t="str">
        <f>IF('Model 2'!$B$168="C",$B$5*(1+'Model 2'!$B$167)^(U260-1),IF('Model 2'!$B$168="S",$B$5*(1+'Model 2'!$B$167*(U260-1)),$B$5))</f>
        <v>#N/A</v>
      </c>
      <c r="J260" s="33">
        <f t="shared" ref="J260:O260" si="262">J259</f>
        <v>0.6729383157</v>
      </c>
      <c r="K260" s="33">
        <f t="shared" si="262"/>
        <v>1.019852872</v>
      </c>
      <c r="L260" s="33">
        <f t="shared" si="262"/>
        <v>0.9584441392</v>
      </c>
      <c r="M260" s="33">
        <f t="shared" si="262"/>
        <v>0.9873117773</v>
      </c>
      <c r="N260" s="33">
        <f t="shared" si="262"/>
        <v>1.03427941</v>
      </c>
      <c r="O260" s="33">
        <f t="shared" si="262"/>
        <v>1</v>
      </c>
      <c r="P260" s="33">
        <f t="array" ref="P260">IFERROR(INDEX('Model 2'!EMBLEMFac26,MATCH(H260,'Model 2'!$S$8:$S$129,0)),P259)</f>
        <v>1.419688532</v>
      </c>
      <c r="Q260" s="33" t="str">
        <f t="array" ref="Q260">INDEX('Model 2'!EMBLEMFac9Fac18,MATCH(I260,'Model 2'!$A$133:$A$162,1),MATCH($D$4,'Model 2'!$C$132:$G$132,0))</f>
        <v>#N/A</v>
      </c>
      <c r="R260" s="33" t="str">
        <f t="shared" si="5"/>
        <v>#N/A</v>
      </c>
      <c r="S260" s="33" t="str">
        <f t="shared" si="2"/>
        <v>#N/A</v>
      </c>
      <c r="T260" s="5"/>
      <c r="U260" s="18">
        <f t="shared" si="19"/>
        <v>22</v>
      </c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18">
        <f t="shared" si="17"/>
        <v>101</v>
      </c>
      <c r="H261" s="5" t="s">
        <v>533</v>
      </c>
      <c r="I261" s="32" t="str">
        <f>IF('Model 2'!$B$168="C",$B$5*(1+'Model 2'!$B$167)^(U261-1),IF('Model 2'!$B$168="S",$B$5*(1+'Model 2'!$B$167*(U261-1)),$B$5))</f>
        <v>#N/A</v>
      </c>
      <c r="J261" s="33">
        <f t="shared" ref="J261:O261" si="263">J260</f>
        <v>0.6729383157</v>
      </c>
      <c r="K261" s="33">
        <f t="shared" si="263"/>
        <v>1.019852872</v>
      </c>
      <c r="L261" s="33">
        <f t="shared" si="263"/>
        <v>0.9584441392</v>
      </c>
      <c r="M261" s="33">
        <f t="shared" si="263"/>
        <v>0.9873117773</v>
      </c>
      <c r="N261" s="33">
        <f t="shared" si="263"/>
        <v>1.03427941</v>
      </c>
      <c r="O261" s="33">
        <f t="shared" si="263"/>
        <v>1</v>
      </c>
      <c r="P261" s="33">
        <f t="array" ref="P261">IFERROR(INDEX('Model 2'!EMBLEMFac26,MATCH(H261,'Model 2'!$S$8:$S$129,0)),P260)</f>
        <v>1.419688532</v>
      </c>
      <c r="Q261" s="33" t="str">
        <f t="array" ref="Q261">INDEX('Model 2'!EMBLEMFac9Fac18,MATCH(I261,'Model 2'!$A$133:$A$162,1),MATCH($D$4,'Model 2'!$C$132:$G$132,0))</f>
        <v>#N/A</v>
      </c>
      <c r="R261" s="33" t="str">
        <f t="shared" si="5"/>
        <v>#N/A</v>
      </c>
      <c r="S261" s="33" t="str">
        <f t="shared" si="2"/>
        <v>#N/A</v>
      </c>
      <c r="T261" s="5"/>
      <c r="U261" s="18">
        <f t="shared" si="19"/>
        <v>22</v>
      </c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18">
        <f t="shared" si="17"/>
        <v>101</v>
      </c>
      <c r="H262" s="5" t="s">
        <v>534</v>
      </c>
      <c r="I262" s="32" t="str">
        <f>IF('Model 2'!$B$168="C",$B$5*(1+'Model 2'!$B$167)^(U262-1),IF('Model 2'!$B$168="S",$B$5*(1+'Model 2'!$B$167*(U262-1)),$B$5))</f>
        <v>#N/A</v>
      </c>
      <c r="J262" s="33">
        <f t="shared" ref="J262:O262" si="264">J261</f>
        <v>0.6729383157</v>
      </c>
      <c r="K262" s="33">
        <f t="shared" si="264"/>
        <v>1.019852872</v>
      </c>
      <c r="L262" s="33">
        <f t="shared" si="264"/>
        <v>0.9584441392</v>
      </c>
      <c r="M262" s="33">
        <f t="shared" si="264"/>
        <v>0.9873117773</v>
      </c>
      <c r="N262" s="33">
        <f t="shared" si="264"/>
        <v>1.03427941</v>
      </c>
      <c r="O262" s="33">
        <f t="shared" si="264"/>
        <v>1</v>
      </c>
      <c r="P262" s="33">
        <f t="array" ref="P262">IFERROR(INDEX('Model 2'!EMBLEMFac26,MATCH(H262,'Model 2'!$S$8:$S$129,0)),P261)</f>
        <v>1.419688532</v>
      </c>
      <c r="Q262" s="33" t="str">
        <f t="array" ref="Q262">INDEX('Model 2'!EMBLEMFac9Fac18,MATCH(I262,'Model 2'!$A$133:$A$162,1),MATCH($D$4,'Model 2'!$C$132:$G$132,0))</f>
        <v>#N/A</v>
      </c>
      <c r="R262" s="33" t="str">
        <f t="shared" si="5"/>
        <v>#N/A</v>
      </c>
      <c r="S262" s="33" t="str">
        <f t="shared" si="2"/>
        <v>#N/A</v>
      </c>
      <c r="T262" s="5"/>
      <c r="U262" s="18">
        <f t="shared" si="19"/>
        <v>22</v>
      </c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18">
        <f t="shared" si="17"/>
        <v>101</v>
      </c>
      <c r="H263" s="5" t="s">
        <v>535</v>
      </c>
      <c r="I263" s="32" t="str">
        <f>IF('Model 2'!$B$168="C",$B$5*(1+'Model 2'!$B$167)^(U263-1),IF('Model 2'!$B$168="S",$B$5*(1+'Model 2'!$B$167*(U263-1)),$B$5))</f>
        <v>#N/A</v>
      </c>
      <c r="J263" s="33">
        <f t="shared" ref="J263:O263" si="265">J262</f>
        <v>0.6729383157</v>
      </c>
      <c r="K263" s="33">
        <f t="shared" si="265"/>
        <v>1.019852872</v>
      </c>
      <c r="L263" s="33">
        <f t="shared" si="265"/>
        <v>0.9584441392</v>
      </c>
      <c r="M263" s="33">
        <f t="shared" si="265"/>
        <v>0.9873117773</v>
      </c>
      <c r="N263" s="33">
        <f t="shared" si="265"/>
        <v>1.03427941</v>
      </c>
      <c r="O263" s="33">
        <f t="shared" si="265"/>
        <v>1</v>
      </c>
      <c r="P263" s="33">
        <f t="array" ref="P263">IFERROR(INDEX('Model 2'!EMBLEMFac26,MATCH(H263,'Model 2'!$S$8:$S$129,0)),P262)</f>
        <v>1.419688532</v>
      </c>
      <c r="Q263" s="33" t="str">
        <f t="array" ref="Q263">INDEX('Model 2'!EMBLEMFac9Fac18,MATCH(I263,'Model 2'!$A$133:$A$162,1),MATCH($D$4,'Model 2'!$C$132:$G$132,0))</f>
        <v>#N/A</v>
      </c>
      <c r="R263" s="33" t="str">
        <f t="shared" si="5"/>
        <v>#N/A</v>
      </c>
      <c r="S263" s="33" t="str">
        <f t="shared" si="2"/>
        <v>#N/A</v>
      </c>
      <c r="T263" s="5"/>
      <c r="U263" s="18">
        <f t="shared" si="19"/>
        <v>22</v>
      </c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18">
        <f t="shared" si="17"/>
        <v>101</v>
      </c>
      <c r="H264" s="5" t="s">
        <v>536</v>
      </c>
      <c r="I264" s="32" t="str">
        <f>IF('Model 2'!$B$168="C",$B$5*(1+'Model 2'!$B$167)^(U264-1),IF('Model 2'!$B$168="S",$B$5*(1+'Model 2'!$B$167*(U264-1)),$B$5))</f>
        <v>#N/A</v>
      </c>
      <c r="J264" s="33">
        <f t="shared" ref="J264:O264" si="266">J263</f>
        <v>0.6729383157</v>
      </c>
      <c r="K264" s="33">
        <f t="shared" si="266"/>
        <v>1.019852872</v>
      </c>
      <c r="L264" s="33">
        <f t="shared" si="266"/>
        <v>0.9584441392</v>
      </c>
      <c r="M264" s="33">
        <f t="shared" si="266"/>
        <v>0.9873117773</v>
      </c>
      <c r="N264" s="33">
        <f t="shared" si="266"/>
        <v>1.03427941</v>
      </c>
      <c r="O264" s="33">
        <f t="shared" si="266"/>
        <v>1</v>
      </c>
      <c r="P264" s="33">
        <f t="array" ref="P264">IFERROR(INDEX('Model 2'!EMBLEMFac26,MATCH(H264,'Model 2'!$S$8:$S$129,0)),P263)</f>
        <v>1.419688532</v>
      </c>
      <c r="Q264" s="33" t="str">
        <f t="array" ref="Q264">INDEX('Model 2'!EMBLEMFac9Fac18,MATCH(I264,'Model 2'!$A$133:$A$162,1),MATCH($D$4,'Model 2'!$C$132:$G$132,0))</f>
        <v>#N/A</v>
      </c>
      <c r="R264" s="33" t="str">
        <f t="shared" si="5"/>
        <v>#N/A</v>
      </c>
      <c r="S264" s="33" t="str">
        <f t="shared" si="2"/>
        <v>#N/A</v>
      </c>
      <c r="T264" s="5"/>
      <c r="U264" s="18">
        <f t="shared" si="19"/>
        <v>22</v>
      </c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18">
        <f t="shared" si="17"/>
        <v>101</v>
      </c>
      <c r="H265" s="5" t="s">
        <v>537</v>
      </c>
      <c r="I265" s="32" t="str">
        <f>IF('Model 2'!$B$168="C",$B$5*(1+'Model 2'!$B$167)^(U265-1),IF('Model 2'!$B$168="S",$B$5*(1+'Model 2'!$B$167*(U265-1)),$B$5))</f>
        <v>#N/A</v>
      </c>
      <c r="J265" s="33">
        <f t="shared" ref="J265:O265" si="267">J264</f>
        <v>0.6729383157</v>
      </c>
      <c r="K265" s="33">
        <f t="shared" si="267"/>
        <v>1.019852872</v>
      </c>
      <c r="L265" s="33">
        <f t="shared" si="267"/>
        <v>0.9584441392</v>
      </c>
      <c r="M265" s="33">
        <f t="shared" si="267"/>
        <v>0.9873117773</v>
      </c>
      <c r="N265" s="33">
        <f t="shared" si="267"/>
        <v>1.03427941</v>
      </c>
      <c r="O265" s="33">
        <f t="shared" si="267"/>
        <v>1</v>
      </c>
      <c r="P265" s="33">
        <f t="array" ref="P265">IFERROR(INDEX('Model 2'!EMBLEMFac26,MATCH(H265,'Model 2'!$S$8:$S$129,0)),P264)</f>
        <v>1.419688532</v>
      </c>
      <c r="Q265" s="33" t="str">
        <f t="array" ref="Q265">INDEX('Model 2'!EMBLEMFac9Fac18,MATCH(I265,'Model 2'!$A$133:$A$162,1),MATCH($D$4,'Model 2'!$C$132:$G$132,0))</f>
        <v>#N/A</v>
      </c>
      <c r="R265" s="33" t="str">
        <f t="shared" si="5"/>
        <v>#N/A</v>
      </c>
      <c r="S265" s="33" t="str">
        <f t="shared" si="2"/>
        <v>#N/A</v>
      </c>
      <c r="T265" s="5"/>
      <c r="U265" s="18">
        <f t="shared" si="19"/>
        <v>22</v>
      </c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18">
        <f t="shared" si="17"/>
        <v>101</v>
      </c>
      <c r="H266" s="5" t="s">
        <v>538</v>
      </c>
      <c r="I266" s="32" t="str">
        <f>IF('Model 2'!$B$168="C",$B$5*(1+'Model 2'!$B$167)^(U266-1),IF('Model 2'!$B$168="S",$B$5*(1+'Model 2'!$B$167*(U266-1)),$B$5))</f>
        <v>#N/A</v>
      </c>
      <c r="J266" s="33">
        <f t="shared" ref="J266:O266" si="268">J265</f>
        <v>0.6729383157</v>
      </c>
      <c r="K266" s="33">
        <f t="shared" si="268"/>
        <v>1.019852872</v>
      </c>
      <c r="L266" s="33">
        <f t="shared" si="268"/>
        <v>0.9584441392</v>
      </c>
      <c r="M266" s="33">
        <f t="shared" si="268"/>
        <v>0.9873117773</v>
      </c>
      <c r="N266" s="33">
        <f t="shared" si="268"/>
        <v>1.03427941</v>
      </c>
      <c r="O266" s="33">
        <f t="shared" si="268"/>
        <v>1</v>
      </c>
      <c r="P266" s="33">
        <f t="array" ref="P266">IFERROR(INDEX('Model 2'!EMBLEMFac26,MATCH(H266,'Model 2'!$S$8:$S$129,0)),P265)</f>
        <v>1.419688532</v>
      </c>
      <c r="Q266" s="33" t="str">
        <f t="array" ref="Q266">INDEX('Model 2'!EMBLEMFac9Fac18,MATCH(I266,'Model 2'!$A$133:$A$162,1),MATCH($D$4,'Model 2'!$C$132:$G$132,0))</f>
        <v>#N/A</v>
      </c>
      <c r="R266" s="33" t="str">
        <f t="shared" si="5"/>
        <v>#N/A</v>
      </c>
      <c r="S266" s="33" t="str">
        <f t="shared" si="2"/>
        <v>#N/A</v>
      </c>
      <c r="T266" s="5"/>
      <c r="U266" s="18">
        <f t="shared" si="19"/>
        <v>22</v>
      </c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18">
        <f t="shared" si="17"/>
        <v>101</v>
      </c>
      <c r="H267" s="5" t="s">
        <v>539</v>
      </c>
      <c r="I267" s="32" t="str">
        <f>IF('Model 2'!$B$168="C",$B$5*(1+'Model 2'!$B$167)^(U267-1),IF('Model 2'!$B$168="S",$B$5*(1+'Model 2'!$B$167*(U267-1)),$B$5))</f>
        <v>#N/A</v>
      </c>
      <c r="J267" s="33">
        <f t="shared" ref="J267:O267" si="269">J266</f>
        <v>0.6729383157</v>
      </c>
      <c r="K267" s="33">
        <f t="shared" si="269"/>
        <v>1.019852872</v>
      </c>
      <c r="L267" s="33">
        <f t="shared" si="269"/>
        <v>0.9584441392</v>
      </c>
      <c r="M267" s="33">
        <f t="shared" si="269"/>
        <v>0.9873117773</v>
      </c>
      <c r="N267" s="33">
        <f t="shared" si="269"/>
        <v>1.03427941</v>
      </c>
      <c r="O267" s="33">
        <f t="shared" si="269"/>
        <v>1</v>
      </c>
      <c r="P267" s="33">
        <f t="array" ref="P267">IFERROR(INDEX('Model 2'!EMBLEMFac26,MATCH(H267,'Model 2'!$S$8:$S$129,0)),P266)</f>
        <v>1.419688532</v>
      </c>
      <c r="Q267" s="33" t="str">
        <f t="array" ref="Q267">INDEX('Model 2'!EMBLEMFac9Fac18,MATCH(I267,'Model 2'!$A$133:$A$162,1),MATCH($D$4,'Model 2'!$C$132:$G$132,0))</f>
        <v>#N/A</v>
      </c>
      <c r="R267" s="33" t="str">
        <f t="shared" si="5"/>
        <v>#N/A</v>
      </c>
      <c r="S267" s="33" t="str">
        <f t="shared" si="2"/>
        <v>#N/A</v>
      </c>
      <c r="T267" s="5"/>
      <c r="U267" s="18">
        <f t="shared" si="19"/>
        <v>22</v>
      </c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18">
        <f t="shared" si="17"/>
        <v>102</v>
      </c>
      <c r="H268" s="5" t="s">
        <v>540</v>
      </c>
      <c r="I268" s="32" t="str">
        <f>IF('Model 2'!$B$168="C",$B$5*(1+'Model 2'!$B$167)^(U268-1),IF('Model 2'!$B$168="S",$B$5*(1+'Model 2'!$B$167*(U268-1)),$B$5))</f>
        <v>#N/A</v>
      </c>
      <c r="J268" s="33">
        <f t="shared" ref="J268:O268" si="270">J267</f>
        <v>0.6729383157</v>
      </c>
      <c r="K268" s="33">
        <f t="shared" si="270"/>
        <v>1.019852872</v>
      </c>
      <c r="L268" s="33">
        <f t="shared" si="270"/>
        <v>0.9584441392</v>
      </c>
      <c r="M268" s="33">
        <f t="shared" si="270"/>
        <v>0.9873117773</v>
      </c>
      <c r="N268" s="33">
        <f t="shared" si="270"/>
        <v>1.03427941</v>
      </c>
      <c r="O268" s="33">
        <f t="shared" si="270"/>
        <v>1</v>
      </c>
      <c r="P268" s="33">
        <f t="array" ref="P268">IFERROR(INDEX('Model 2'!EMBLEMFac26,MATCH(H268,'Model 2'!$S$8:$S$129,0)),P267)</f>
        <v>1.419688532</v>
      </c>
      <c r="Q268" s="33" t="str">
        <f t="array" ref="Q268">INDEX('Model 2'!EMBLEMFac9Fac18,MATCH(I268,'Model 2'!$A$133:$A$162,1),MATCH($D$4,'Model 2'!$C$132:$G$132,0))</f>
        <v>#N/A</v>
      </c>
      <c r="R268" s="33" t="str">
        <f t="shared" si="5"/>
        <v>#N/A</v>
      </c>
      <c r="S268" s="33" t="str">
        <f t="shared" si="2"/>
        <v>#N/A</v>
      </c>
      <c r="T268" s="5"/>
      <c r="U268" s="18">
        <f t="shared" si="19"/>
        <v>23</v>
      </c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18">
        <f t="shared" si="17"/>
        <v>102</v>
      </c>
      <c r="H269" s="5" t="s">
        <v>541</v>
      </c>
      <c r="I269" s="32" t="str">
        <f>IF('Model 2'!$B$168="C",$B$5*(1+'Model 2'!$B$167)^(U269-1),IF('Model 2'!$B$168="S",$B$5*(1+'Model 2'!$B$167*(U269-1)),$B$5))</f>
        <v>#N/A</v>
      </c>
      <c r="J269" s="33">
        <f t="shared" ref="J269:O269" si="271">J268</f>
        <v>0.6729383157</v>
      </c>
      <c r="K269" s="33">
        <f t="shared" si="271"/>
        <v>1.019852872</v>
      </c>
      <c r="L269" s="33">
        <f t="shared" si="271"/>
        <v>0.9584441392</v>
      </c>
      <c r="M269" s="33">
        <f t="shared" si="271"/>
        <v>0.9873117773</v>
      </c>
      <c r="N269" s="33">
        <f t="shared" si="271"/>
        <v>1.03427941</v>
      </c>
      <c r="O269" s="33">
        <f t="shared" si="271"/>
        <v>1</v>
      </c>
      <c r="P269" s="33">
        <f t="array" ref="P269">IFERROR(INDEX('Model 2'!EMBLEMFac26,MATCH(H269,'Model 2'!$S$8:$S$129,0)),P268)</f>
        <v>1.419688532</v>
      </c>
      <c r="Q269" s="33" t="str">
        <f t="array" ref="Q269">INDEX('Model 2'!EMBLEMFac9Fac18,MATCH(I269,'Model 2'!$A$133:$A$162,1),MATCH($D$4,'Model 2'!$C$132:$G$132,0))</f>
        <v>#N/A</v>
      </c>
      <c r="R269" s="33" t="str">
        <f t="shared" si="5"/>
        <v>#N/A</v>
      </c>
      <c r="S269" s="33" t="str">
        <f t="shared" si="2"/>
        <v>#N/A</v>
      </c>
      <c r="T269" s="5"/>
      <c r="U269" s="18">
        <f t="shared" si="19"/>
        <v>23</v>
      </c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18">
        <f t="shared" si="17"/>
        <v>102</v>
      </c>
      <c r="H270" s="5" t="s">
        <v>542</v>
      </c>
      <c r="I270" s="32" t="str">
        <f>IF('Model 2'!$B$168="C",$B$5*(1+'Model 2'!$B$167)^(U270-1),IF('Model 2'!$B$168="S",$B$5*(1+'Model 2'!$B$167*(U270-1)),$B$5))</f>
        <v>#N/A</v>
      </c>
      <c r="J270" s="33">
        <f t="shared" ref="J270:O270" si="272">J269</f>
        <v>0.6729383157</v>
      </c>
      <c r="K270" s="33">
        <f t="shared" si="272"/>
        <v>1.019852872</v>
      </c>
      <c r="L270" s="33">
        <f t="shared" si="272"/>
        <v>0.9584441392</v>
      </c>
      <c r="M270" s="33">
        <f t="shared" si="272"/>
        <v>0.9873117773</v>
      </c>
      <c r="N270" s="33">
        <f t="shared" si="272"/>
        <v>1.03427941</v>
      </c>
      <c r="O270" s="33">
        <f t="shared" si="272"/>
        <v>1</v>
      </c>
      <c r="P270" s="33">
        <f t="array" ref="P270">IFERROR(INDEX('Model 2'!EMBLEMFac26,MATCH(H270,'Model 2'!$S$8:$S$129,0)),P269)</f>
        <v>1.419688532</v>
      </c>
      <c r="Q270" s="33" t="str">
        <f t="array" ref="Q270">INDEX('Model 2'!EMBLEMFac9Fac18,MATCH(I270,'Model 2'!$A$133:$A$162,1),MATCH($D$4,'Model 2'!$C$132:$G$132,0))</f>
        <v>#N/A</v>
      </c>
      <c r="R270" s="33" t="str">
        <f t="shared" si="5"/>
        <v>#N/A</v>
      </c>
      <c r="S270" s="33" t="str">
        <f t="shared" si="2"/>
        <v>#N/A</v>
      </c>
      <c r="T270" s="5"/>
      <c r="U270" s="18">
        <f t="shared" si="19"/>
        <v>23</v>
      </c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18">
        <f t="shared" si="17"/>
        <v>102</v>
      </c>
      <c r="H271" s="5" t="s">
        <v>543</v>
      </c>
      <c r="I271" s="32" t="str">
        <f>IF('Model 2'!$B$168="C",$B$5*(1+'Model 2'!$B$167)^(U271-1),IF('Model 2'!$B$168="S",$B$5*(1+'Model 2'!$B$167*(U271-1)),$B$5))</f>
        <v>#N/A</v>
      </c>
      <c r="J271" s="33">
        <f t="shared" ref="J271:O271" si="273">J270</f>
        <v>0.6729383157</v>
      </c>
      <c r="K271" s="33">
        <f t="shared" si="273"/>
        <v>1.019852872</v>
      </c>
      <c r="L271" s="33">
        <f t="shared" si="273"/>
        <v>0.9584441392</v>
      </c>
      <c r="M271" s="33">
        <f t="shared" si="273"/>
        <v>0.9873117773</v>
      </c>
      <c r="N271" s="33">
        <f t="shared" si="273"/>
        <v>1.03427941</v>
      </c>
      <c r="O271" s="33">
        <f t="shared" si="273"/>
        <v>1</v>
      </c>
      <c r="P271" s="33">
        <f t="array" ref="P271">IFERROR(INDEX('Model 2'!EMBLEMFac26,MATCH(H271,'Model 2'!$S$8:$S$129,0)),P270)</f>
        <v>1.419688532</v>
      </c>
      <c r="Q271" s="33" t="str">
        <f t="array" ref="Q271">INDEX('Model 2'!EMBLEMFac9Fac18,MATCH(I271,'Model 2'!$A$133:$A$162,1),MATCH($D$4,'Model 2'!$C$132:$G$132,0))</f>
        <v>#N/A</v>
      </c>
      <c r="R271" s="33" t="str">
        <f t="shared" si="5"/>
        <v>#N/A</v>
      </c>
      <c r="S271" s="33" t="str">
        <f t="shared" si="2"/>
        <v>#N/A</v>
      </c>
      <c r="T271" s="5"/>
      <c r="U271" s="18">
        <f t="shared" si="19"/>
        <v>23</v>
      </c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18">
        <f t="shared" si="17"/>
        <v>102</v>
      </c>
      <c r="H272" s="5" t="s">
        <v>544</v>
      </c>
      <c r="I272" s="32" t="str">
        <f>IF('Model 2'!$B$168="C",$B$5*(1+'Model 2'!$B$167)^(U272-1),IF('Model 2'!$B$168="S",$B$5*(1+'Model 2'!$B$167*(U272-1)),$B$5))</f>
        <v>#N/A</v>
      </c>
      <c r="J272" s="33">
        <f t="shared" ref="J272:O272" si="274">J271</f>
        <v>0.6729383157</v>
      </c>
      <c r="K272" s="33">
        <f t="shared" si="274"/>
        <v>1.019852872</v>
      </c>
      <c r="L272" s="33">
        <f t="shared" si="274"/>
        <v>0.9584441392</v>
      </c>
      <c r="M272" s="33">
        <f t="shared" si="274"/>
        <v>0.9873117773</v>
      </c>
      <c r="N272" s="33">
        <f t="shared" si="274"/>
        <v>1.03427941</v>
      </c>
      <c r="O272" s="33">
        <f t="shared" si="274"/>
        <v>1</v>
      </c>
      <c r="P272" s="33">
        <f t="array" ref="P272">IFERROR(INDEX('Model 2'!EMBLEMFac26,MATCH(H272,'Model 2'!$S$8:$S$129,0)),P271)</f>
        <v>1.419688532</v>
      </c>
      <c r="Q272" s="33" t="str">
        <f t="array" ref="Q272">INDEX('Model 2'!EMBLEMFac9Fac18,MATCH(I272,'Model 2'!$A$133:$A$162,1),MATCH($D$4,'Model 2'!$C$132:$G$132,0))</f>
        <v>#N/A</v>
      </c>
      <c r="R272" s="33" t="str">
        <f t="shared" si="5"/>
        <v>#N/A</v>
      </c>
      <c r="S272" s="33" t="str">
        <f t="shared" si="2"/>
        <v>#N/A</v>
      </c>
      <c r="T272" s="5"/>
      <c r="U272" s="18">
        <f t="shared" si="19"/>
        <v>23</v>
      </c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18">
        <f t="shared" si="17"/>
        <v>102</v>
      </c>
      <c r="H273" s="5" t="s">
        <v>545</v>
      </c>
      <c r="I273" s="32" t="str">
        <f>IF('Model 2'!$B$168="C",$B$5*(1+'Model 2'!$B$167)^(U273-1),IF('Model 2'!$B$168="S",$B$5*(1+'Model 2'!$B$167*(U273-1)),$B$5))</f>
        <v>#N/A</v>
      </c>
      <c r="J273" s="33">
        <f t="shared" ref="J273:O273" si="275">J272</f>
        <v>0.6729383157</v>
      </c>
      <c r="K273" s="33">
        <f t="shared" si="275"/>
        <v>1.019852872</v>
      </c>
      <c r="L273" s="33">
        <f t="shared" si="275"/>
        <v>0.9584441392</v>
      </c>
      <c r="M273" s="33">
        <f t="shared" si="275"/>
        <v>0.9873117773</v>
      </c>
      <c r="N273" s="33">
        <f t="shared" si="275"/>
        <v>1.03427941</v>
      </c>
      <c r="O273" s="33">
        <f t="shared" si="275"/>
        <v>1</v>
      </c>
      <c r="P273" s="33">
        <f t="array" ref="P273">IFERROR(INDEX('Model 2'!EMBLEMFac26,MATCH(H273,'Model 2'!$S$8:$S$129,0)),P272)</f>
        <v>1.419688532</v>
      </c>
      <c r="Q273" s="33" t="str">
        <f t="array" ref="Q273">INDEX('Model 2'!EMBLEMFac9Fac18,MATCH(I273,'Model 2'!$A$133:$A$162,1),MATCH($D$4,'Model 2'!$C$132:$G$132,0))</f>
        <v>#N/A</v>
      </c>
      <c r="R273" s="33" t="str">
        <f t="shared" si="5"/>
        <v>#N/A</v>
      </c>
      <c r="S273" s="33" t="str">
        <f t="shared" si="2"/>
        <v>#N/A</v>
      </c>
      <c r="T273" s="5"/>
      <c r="U273" s="18">
        <f t="shared" si="19"/>
        <v>23</v>
      </c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18">
        <f t="shared" si="17"/>
        <v>102</v>
      </c>
      <c r="H274" s="5" t="s">
        <v>546</v>
      </c>
      <c r="I274" s="32" t="str">
        <f>IF('Model 2'!$B$168="C",$B$5*(1+'Model 2'!$B$167)^(U274-1),IF('Model 2'!$B$168="S",$B$5*(1+'Model 2'!$B$167*(U274-1)),$B$5))</f>
        <v>#N/A</v>
      </c>
      <c r="J274" s="33">
        <f t="shared" ref="J274:O274" si="276">J273</f>
        <v>0.6729383157</v>
      </c>
      <c r="K274" s="33">
        <f t="shared" si="276"/>
        <v>1.019852872</v>
      </c>
      <c r="L274" s="33">
        <f t="shared" si="276"/>
        <v>0.9584441392</v>
      </c>
      <c r="M274" s="33">
        <f t="shared" si="276"/>
        <v>0.9873117773</v>
      </c>
      <c r="N274" s="33">
        <f t="shared" si="276"/>
        <v>1.03427941</v>
      </c>
      <c r="O274" s="33">
        <f t="shared" si="276"/>
        <v>1</v>
      </c>
      <c r="P274" s="33">
        <f t="array" ref="P274">IFERROR(INDEX('Model 2'!EMBLEMFac26,MATCH(H274,'Model 2'!$S$8:$S$129,0)),P273)</f>
        <v>1.419688532</v>
      </c>
      <c r="Q274" s="33" t="str">
        <f t="array" ref="Q274">INDEX('Model 2'!EMBLEMFac9Fac18,MATCH(I274,'Model 2'!$A$133:$A$162,1),MATCH($D$4,'Model 2'!$C$132:$G$132,0))</f>
        <v>#N/A</v>
      </c>
      <c r="R274" s="33" t="str">
        <f t="shared" si="5"/>
        <v>#N/A</v>
      </c>
      <c r="S274" s="33" t="str">
        <f t="shared" si="2"/>
        <v>#N/A</v>
      </c>
      <c r="T274" s="5"/>
      <c r="U274" s="18">
        <f t="shared" si="19"/>
        <v>23</v>
      </c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18">
        <f t="shared" si="17"/>
        <v>102</v>
      </c>
      <c r="H275" s="5" t="s">
        <v>547</v>
      </c>
      <c r="I275" s="32" t="str">
        <f>IF('Model 2'!$B$168="C",$B$5*(1+'Model 2'!$B$167)^(U275-1),IF('Model 2'!$B$168="S",$B$5*(1+'Model 2'!$B$167*(U275-1)),$B$5))</f>
        <v>#N/A</v>
      </c>
      <c r="J275" s="33">
        <f t="shared" ref="J275:O275" si="277">J274</f>
        <v>0.6729383157</v>
      </c>
      <c r="K275" s="33">
        <f t="shared" si="277"/>
        <v>1.019852872</v>
      </c>
      <c r="L275" s="33">
        <f t="shared" si="277"/>
        <v>0.9584441392</v>
      </c>
      <c r="M275" s="33">
        <f t="shared" si="277"/>
        <v>0.9873117773</v>
      </c>
      <c r="N275" s="33">
        <f t="shared" si="277"/>
        <v>1.03427941</v>
      </c>
      <c r="O275" s="33">
        <f t="shared" si="277"/>
        <v>1</v>
      </c>
      <c r="P275" s="33">
        <f t="array" ref="P275">IFERROR(INDEX('Model 2'!EMBLEMFac26,MATCH(H275,'Model 2'!$S$8:$S$129,0)),P274)</f>
        <v>1.419688532</v>
      </c>
      <c r="Q275" s="33" t="str">
        <f t="array" ref="Q275">INDEX('Model 2'!EMBLEMFac9Fac18,MATCH(I275,'Model 2'!$A$133:$A$162,1),MATCH($D$4,'Model 2'!$C$132:$G$132,0))</f>
        <v>#N/A</v>
      </c>
      <c r="R275" s="33" t="str">
        <f t="shared" si="5"/>
        <v>#N/A</v>
      </c>
      <c r="S275" s="33" t="str">
        <f t="shared" si="2"/>
        <v>#N/A</v>
      </c>
      <c r="T275" s="5"/>
      <c r="U275" s="18">
        <f t="shared" si="19"/>
        <v>23</v>
      </c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18">
        <f t="shared" si="17"/>
        <v>102</v>
      </c>
      <c r="H276" s="5" t="s">
        <v>548</v>
      </c>
      <c r="I276" s="32" t="str">
        <f>IF('Model 2'!$B$168="C",$B$5*(1+'Model 2'!$B$167)^(U276-1),IF('Model 2'!$B$168="S",$B$5*(1+'Model 2'!$B$167*(U276-1)),$B$5))</f>
        <v>#N/A</v>
      </c>
      <c r="J276" s="33">
        <f t="shared" ref="J276:O276" si="278">J275</f>
        <v>0.6729383157</v>
      </c>
      <c r="K276" s="33">
        <f t="shared" si="278"/>
        <v>1.019852872</v>
      </c>
      <c r="L276" s="33">
        <f t="shared" si="278"/>
        <v>0.9584441392</v>
      </c>
      <c r="M276" s="33">
        <f t="shared" si="278"/>
        <v>0.9873117773</v>
      </c>
      <c r="N276" s="33">
        <f t="shared" si="278"/>
        <v>1.03427941</v>
      </c>
      <c r="O276" s="33">
        <f t="shared" si="278"/>
        <v>1</v>
      </c>
      <c r="P276" s="33">
        <f t="array" ref="P276">IFERROR(INDEX('Model 2'!EMBLEMFac26,MATCH(H276,'Model 2'!$S$8:$S$129,0)),P275)</f>
        <v>1.419688532</v>
      </c>
      <c r="Q276" s="33" t="str">
        <f t="array" ref="Q276">INDEX('Model 2'!EMBLEMFac9Fac18,MATCH(I276,'Model 2'!$A$133:$A$162,1),MATCH($D$4,'Model 2'!$C$132:$G$132,0))</f>
        <v>#N/A</v>
      </c>
      <c r="R276" s="33" t="str">
        <f t="shared" si="5"/>
        <v>#N/A</v>
      </c>
      <c r="S276" s="33" t="str">
        <f t="shared" si="2"/>
        <v>#N/A</v>
      </c>
      <c r="T276" s="5"/>
      <c r="U276" s="18">
        <f t="shared" si="19"/>
        <v>23</v>
      </c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18">
        <f t="shared" si="17"/>
        <v>102</v>
      </c>
      <c r="H277" s="5" t="s">
        <v>549</v>
      </c>
      <c r="I277" s="32" t="str">
        <f>IF('Model 2'!$B$168="C",$B$5*(1+'Model 2'!$B$167)^(U277-1),IF('Model 2'!$B$168="S",$B$5*(1+'Model 2'!$B$167*(U277-1)),$B$5))</f>
        <v>#N/A</v>
      </c>
      <c r="J277" s="33">
        <f t="shared" ref="J277:O277" si="279">J276</f>
        <v>0.6729383157</v>
      </c>
      <c r="K277" s="33">
        <f t="shared" si="279"/>
        <v>1.019852872</v>
      </c>
      <c r="L277" s="33">
        <f t="shared" si="279"/>
        <v>0.9584441392</v>
      </c>
      <c r="M277" s="33">
        <f t="shared" si="279"/>
        <v>0.9873117773</v>
      </c>
      <c r="N277" s="33">
        <f t="shared" si="279"/>
        <v>1.03427941</v>
      </c>
      <c r="O277" s="33">
        <f t="shared" si="279"/>
        <v>1</v>
      </c>
      <c r="P277" s="33">
        <f t="array" ref="P277">IFERROR(INDEX('Model 2'!EMBLEMFac26,MATCH(H277,'Model 2'!$S$8:$S$129,0)),P276)</f>
        <v>1.419688532</v>
      </c>
      <c r="Q277" s="33" t="str">
        <f t="array" ref="Q277">INDEX('Model 2'!EMBLEMFac9Fac18,MATCH(I277,'Model 2'!$A$133:$A$162,1),MATCH($D$4,'Model 2'!$C$132:$G$132,0))</f>
        <v>#N/A</v>
      </c>
      <c r="R277" s="33" t="str">
        <f t="shared" si="5"/>
        <v>#N/A</v>
      </c>
      <c r="S277" s="33" t="str">
        <f t="shared" si="2"/>
        <v>#N/A</v>
      </c>
      <c r="T277" s="5"/>
      <c r="U277" s="18">
        <f t="shared" si="19"/>
        <v>23</v>
      </c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18">
        <f t="shared" si="17"/>
        <v>102</v>
      </c>
      <c r="H278" s="5" t="s">
        <v>550</v>
      </c>
      <c r="I278" s="32" t="str">
        <f>IF('Model 2'!$B$168="C",$B$5*(1+'Model 2'!$B$167)^(U278-1),IF('Model 2'!$B$168="S",$B$5*(1+'Model 2'!$B$167*(U278-1)),$B$5))</f>
        <v>#N/A</v>
      </c>
      <c r="J278" s="33">
        <f t="shared" ref="J278:O278" si="280">J277</f>
        <v>0.6729383157</v>
      </c>
      <c r="K278" s="33">
        <f t="shared" si="280"/>
        <v>1.019852872</v>
      </c>
      <c r="L278" s="33">
        <f t="shared" si="280"/>
        <v>0.9584441392</v>
      </c>
      <c r="M278" s="33">
        <f t="shared" si="280"/>
        <v>0.9873117773</v>
      </c>
      <c r="N278" s="33">
        <f t="shared" si="280"/>
        <v>1.03427941</v>
      </c>
      <c r="O278" s="33">
        <f t="shared" si="280"/>
        <v>1</v>
      </c>
      <c r="P278" s="33">
        <f t="array" ref="P278">IFERROR(INDEX('Model 2'!EMBLEMFac26,MATCH(H278,'Model 2'!$S$8:$S$129,0)),P277)</f>
        <v>1.419688532</v>
      </c>
      <c r="Q278" s="33" t="str">
        <f t="array" ref="Q278">INDEX('Model 2'!EMBLEMFac9Fac18,MATCH(I278,'Model 2'!$A$133:$A$162,1),MATCH($D$4,'Model 2'!$C$132:$G$132,0))</f>
        <v>#N/A</v>
      </c>
      <c r="R278" s="33" t="str">
        <f t="shared" si="5"/>
        <v>#N/A</v>
      </c>
      <c r="S278" s="33" t="str">
        <f t="shared" si="2"/>
        <v>#N/A</v>
      </c>
      <c r="T278" s="5"/>
      <c r="U278" s="18">
        <f t="shared" si="19"/>
        <v>23</v>
      </c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18">
        <f t="shared" si="17"/>
        <v>102</v>
      </c>
      <c r="H279" s="5" t="s">
        <v>551</v>
      </c>
      <c r="I279" s="32" t="str">
        <f>IF('Model 2'!$B$168="C",$B$5*(1+'Model 2'!$B$167)^(U279-1),IF('Model 2'!$B$168="S",$B$5*(1+'Model 2'!$B$167*(U279-1)),$B$5))</f>
        <v>#N/A</v>
      </c>
      <c r="J279" s="33">
        <f t="shared" ref="J279:O279" si="281">J278</f>
        <v>0.6729383157</v>
      </c>
      <c r="K279" s="33">
        <f t="shared" si="281"/>
        <v>1.019852872</v>
      </c>
      <c r="L279" s="33">
        <f t="shared" si="281"/>
        <v>0.9584441392</v>
      </c>
      <c r="M279" s="33">
        <f t="shared" si="281"/>
        <v>0.9873117773</v>
      </c>
      <c r="N279" s="33">
        <f t="shared" si="281"/>
        <v>1.03427941</v>
      </c>
      <c r="O279" s="33">
        <f t="shared" si="281"/>
        <v>1</v>
      </c>
      <c r="P279" s="33">
        <f t="array" ref="P279">IFERROR(INDEX('Model 2'!EMBLEMFac26,MATCH(H279,'Model 2'!$S$8:$S$129,0)),P278)</f>
        <v>1.419688532</v>
      </c>
      <c r="Q279" s="33" t="str">
        <f t="array" ref="Q279">INDEX('Model 2'!EMBLEMFac9Fac18,MATCH(I279,'Model 2'!$A$133:$A$162,1),MATCH($D$4,'Model 2'!$C$132:$G$132,0))</f>
        <v>#N/A</v>
      </c>
      <c r="R279" s="33" t="str">
        <f t="shared" si="5"/>
        <v>#N/A</v>
      </c>
      <c r="S279" s="33" t="str">
        <f t="shared" si="2"/>
        <v>#N/A</v>
      </c>
      <c r="T279" s="5"/>
      <c r="U279" s="18">
        <f t="shared" si="19"/>
        <v>23</v>
      </c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18">
        <f t="shared" si="17"/>
        <v>103</v>
      </c>
      <c r="H280" s="5" t="s">
        <v>552</v>
      </c>
      <c r="I280" s="32" t="str">
        <f>IF('Model 2'!$B$168="C",$B$5*(1+'Model 2'!$B$167)^(U280-1),IF('Model 2'!$B$168="S",$B$5*(1+'Model 2'!$B$167*(U280-1)),$B$5))</f>
        <v>#N/A</v>
      </c>
      <c r="J280" s="33">
        <f t="shared" ref="J280:O280" si="282">J279</f>
        <v>0.6729383157</v>
      </c>
      <c r="K280" s="33">
        <f t="shared" si="282"/>
        <v>1.019852872</v>
      </c>
      <c r="L280" s="33">
        <f t="shared" si="282"/>
        <v>0.9584441392</v>
      </c>
      <c r="M280" s="33">
        <f t="shared" si="282"/>
        <v>0.9873117773</v>
      </c>
      <c r="N280" s="33">
        <f t="shared" si="282"/>
        <v>1.03427941</v>
      </c>
      <c r="O280" s="33">
        <f t="shared" si="282"/>
        <v>1</v>
      </c>
      <c r="P280" s="33">
        <f t="array" ref="P280">IFERROR(INDEX('Model 2'!EMBLEMFac26,MATCH(H280,'Model 2'!$S$8:$S$129,0)),P279)</f>
        <v>1.419688532</v>
      </c>
      <c r="Q280" s="33" t="str">
        <f t="array" ref="Q280">INDEX('Model 2'!EMBLEMFac9Fac18,MATCH(I280,'Model 2'!$A$133:$A$162,1),MATCH($D$4,'Model 2'!$C$132:$G$132,0))</f>
        <v>#N/A</v>
      </c>
      <c r="R280" s="33" t="str">
        <f t="shared" si="5"/>
        <v>#N/A</v>
      </c>
      <c r="S280" s="33" t="str">
        <f t="shared" si="2"/>
        <v>#N/A</v>
      </c>
      <c r="T280" s="5"/>
      <c r="U280" s="18">
        <f t="shared" si="19"/>
        <v>24</v>
      </c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18">
        <f t="shared" si="17"/>
        <v>103</v>
      </c>
      <c r="H281" s="5" t="s">
        <v>553</v>
      </c>
      <c r="I281" s="32" t="str">
        <f>IF('Model 2'!$B$168="C",$B$5*(1+'Model 2'!$B$167)^(U281-1),IF('Model 2'!$B$168="S",$B$5*(1+'Model 2'!$B$167*(U281-1)),$B$5))</f>
        <v>#N/A</v>
      </c>
      <c r="J281" s="33">
        <f t="shared" ref="J281:O281" si="283">J280</f>
        <v>0.6729383157</v>
      </c>
      <c r="K281" s="33">
        <f t="shared" si="283"/>
        <v>1.019852872</v>
      </c>
      <c r="L281" s="33">
        <f t="shared" si="283"/>
        <v>0.9584441392</v>
      </c>
      <c r="M281" s="33">
        <f t="shared" si="283"/>
        <v>0.9873117773</v>
      </c>
      <c r="N281" s="33">
        <f t="shared" si="283"/>
        <v>1.03427941</v>
      </c>
      <c r="O281" s="33">
        <f t="shared" si="283"/>
        <v>1</v>
      </c>
      <c r="P281" s="33">
        <f t="array" ref="P281">IFERROR(INDEX('Model 2'!EMBLEMFac26,MATCH(H281,'Model 2'!$S$8:$S$129,0)),P280)</f>
        <v>1.419688532</v>
      </c>
      <c r="Q281" s="33" t="str">
        <f t="array" ref="Q281">INDEX('Model 2'!EMBLEMFac9Fac18,MATCH(I281,'Model 2'!$A$133:$A$162,1),MATCH($D$4,'Model 2'!$C$132:$G$132,0))</f>
        <v>#N/A</v>
      </c>
      <c r="R281" s="33" t="str">
        <f t="shared" si="5"/>
        <v>#N/A</v>
      </c>
      <c r="S281" s="33" t="str">
        <f t="shared" si="2"/>
        <v>#N/A</v>
      </c>
      <c r="T281" s="5"/>
      <c r="U281" s="18">
        <f t="shared" si="19"/>
        <v>24</v>
      </c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18">
        <f t="shared" si="17"/>
        <v>103</v>
      </c>
      <c r="H282" s="5" t="s">
        <v>554</v>
      </c>
      <c r="I282" s="32" t="str">
        <f>IF('Model 2'!$B$168="C",$B$5*(1+'Model 2'!$B$167)^(U282-1),IF('Model 2'!$B$168="S",$B$5*(1+'Model 2'!$B$167*(U282-1)),$B$5))</f>
        <v>#N/A</v>
      </c>
      <c r="J282" s="33">
        <f t="shared" ref="J282:O282" si="284">J281</f>
        <v>0.6729383157</v>
      </c>
      <c r="K282" s="33">
        <f t="shared" si="284"/>
        <v>1.019852872</v>
      </c>
      <c r="L282" s="33">
        <f t="shared" si="284"/>
        <v>0.9584441392</v>
      </c>
      <c r="M282" s="33">
        <f t="shared" si="284"/>
        <v>0.9873117773</v>
      </c>
      <c r="N282" s="33">
        <f t="shared" si="284"/>
        <v>1.03427941</v>
      </c>
      <c r="O282" s="33">
        <f t="shared" si="284"/>
        <v>1</v>
      </c>
      <c r="P282" s="33">
        <f t="array" ref="P282">IFERROR(INDEX('Model 2'!EMBLEMFac26,MATCH(H282,'Model 2'!$S$8:$S$129,0)),P281)</f>
        <v>1.419688532</v>
      </c>
      <c r="Q282" s="33" t="str">
        <f t="array" ref="Q282">INDEX('Model 2'!EMBLEMFac9Fac18,MATCH(I282,'Model 2'!$A$133:$A$162,1),MATCH($D$4,'Model 2'!$C$132:$G$132,0))</f>
        <v>#N/A</v>
      </c>
      <c r="R282" s="33" t="str">
        <f t="shared" si="5"/>
        <v>#N/A</v>
      </c>
      <c r="S282" s="33" t="str">
        <f t="shared" si="2"/>
        <v>#N/A</v>
      </c>
      <c r="T282" s="5"/>
      <c r="U282" s="18">
        <f t="shared" si="19"/>
        <v>24</v>
      </c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18">
        <f t="shared" si="17"/>
        <v>103</v>
      </c>
      <c r="H283" s="5" t="s">
        <v>555</v>
      </c>
      <c r="I283" s="32" t="str">
        <f>IF('Model 2'!$B$168="C",$B$5*(1+'Model 2'!$B$167)^(U283-1),IF('Model 2'!$B$168="S",$B$5*(1+'Model 2'!$B$167*(U283-1)),$B$5))</f>
        <v>#N/A</v>
      </c>
      <c r="J283" s="33">
        <f t="shared" ref="J283:O283" si="285">J282</f>
        <v>0.6729383157</v>
      </c>
      <c r="K283" s="33">
        <f t="shared" si="285"/>
        <v>1.019852872</v>
      </c>
      <c r="L283" s="33">
        <f t="shared" si="285"/>
        <v>0.9584441392</v>
      </c>
      <c r="M283" s="33">
        <f t="shared" si="285"/>
        <v>0.9873117773</v>
      </c>
      <c r="N283" s="33">
        <f t="shared" si="285"/>
        <v>1.03427941</v>
      </c>
      <c r="O283" s="33">
        <f t="shared" si="285"/>
        <v>1</v>
      </c>
      <c r="P283" s="33">
        <f t="array" ref="P283">IFERROR(INDEX('Model 2'!EMBLEMFac26,MATCH(H283,'Model 2'!$S$8:$S$129,0)),P282)</f>
        <v>1.419688532</v>
      </c>
      <c r="Q283" s="33" t="str">
        <f t="array" ref="Q283">INDEX('Model 2'!EMBLEMFac9Fac18,MATCH(I283,'Model 2'!$A$133:$A$162,1),MATCH($D$4,'Model 2'!$C$132:$G$132,0))</f>
        <v>#N/A</v>
      </c>
      <c r="R283" s="33" t="str">
        <f t="shared" si="5"/>
        <v>#N/A</v>
      </c>
      <c r="S283" s="33" t="str">
        <f t="shared" si="2"/>
        <v>#N/A</v>
      </c>
      <c r="T283" s="5"/>
      <c r="U283" s="18">
        <f t="shared" si="19"/>
        <v>24</v>
      </c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18">
        <f t="shared" si="17"/>
        <v>103</v>
      </c>
      <c r="H284" s="5" t="s">
        <v>556</v>
      </c>
      <c r="I284" s="32" t="str">
        <f>IF('Model 2'!$B$168="C",$B$5*(1+'Model 2'!$B$167)^(U284-1),IF('Model 2'!$B$168="S",$B$5*(1+'Model 2'!$B$167*(U284-1)),$B$5))</f>
        <v>#N/A</v>
      </c>
      <c r="J284" s="33">
        <f t="shared" ref="J284:O284" si="286">J283</f>
        <v>0.6729383157</v>
      </c>
      <c r="K284" s="33">
        <f t="shared" si="286"/>
        <v>1.019852872</v>
      </c>
      <c r="L284" s="33">
        <f t="shared" si="286"/>
        <v>0.9584441392</v>
      </c>
      <c r="M284" s="33">
        <f t="shared" si="286"/>
        <v>0.9873117773</v>
      </c>
      <c r="N284" s="33">
        <f t="shared" si="286"/>
        <v>1.03427941</v>
      </c>
      <c r="O284" s="33">
        <f t="shared" si="286"/>
        <v>1</v>
      </c>
      <c r="P284" s="33">
        <f t="array" ref="P284">IFERROR(INDEX('Model 2'!EMBLEMFac26,MATCH(H284,'Model 2'!$S$8:$S$129,0)),P283)</f>
        <v>1.419688532</v>
      </c>
      <c r="Q284" s="33" t="str">
        <f t="array" ref="Q284">INDEX('Model 2'!EMBLEMFac9Fac18,MATCH(I284,'Model 2'!$A$133:$A$162,1),MATCH($D$4,'Model 2'!$C$132:$G$132,0))</f>
        <v>#N/A</v>
      </c>
      <c r="R284" s="33" t="str">
        <f t="shared" si="5"/>
        <v>#N/A</v>
      </c>
      <c r="S284" s="33" t="str">
        <f t="shared" si="2"/>
        <v>#N/A</v>
      </c>
      <c r="T284" s="5"/>
      <c r="U284" s="18">
        <f t="shared" si="19"/>
        <v>24</v>
      </c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18">
        <f t="shared" si="17"/>
        <v>103</v>
      </c>
      <c r="H285" s="5" t="s">
        <v>557</v>
      </c>
      <c r="I285" s="32" t="str">
        <f>IF('Model 2'!$B$168="C",$B$5*(1+'Model 2'!$B$167)^(U285-1),IF('Model 2'!$B$168="S",$B$5*(1+'Model 2'!$B$167*(U285-1)),$B$5))</f>
        <v>#N/A</v>
      </c>
      <c r="J285" s="33">
        <f t="shared" ref="J285:O285" si="287">J284</f>
        <v>0.6729383157</v>
      </c>
      <c r="K285" s="33">
        <f t="shared" si="287"/>
        <v>1.019852872</v>
      </c>
      <c r="L285" s="33">
        <f t="shared" si="287"/>
        <v>0.9584441392</v>
      </c>
      <c r="M285" s="33">
        <f t="shared" si="287"/>
        <v>0.9873117773</v>
      </c>
      <c r="N285" s="33">
        <f t="shared" si="287"/>
        <v>1.03427941</v>
      </c>
      <c r="O285" s="33">
        <f t="shared" si="287"/>
        <v>1</v>
      </c>
      <c r="P285" s="33">
        <f t="array" ref="P285">IFERROR(INDEX('Model 2'!EMBLEMFac26,MATCH(H285,'Model 2'!$S$8:$S$129,0)),P284)</f>
        <v>1.419688532</v>
      </c>
      <c r="Q285" s="33" t="str">
        <f t="array" ref="Q285">INDEX('Model 2'!EMBLEMFac9Fac18,MATCH(I285,'Model 2'!$A$133:$A$162,1),MATCH($D$4,'Model 2'!$C$132:$G$132,0))</f>
        <v>#N/A</v>
      </c>
      <c r="R285" s="33" t="str">
        <f t="shared" si="5"/>
        <v>#N/A</v>
      </c>
      <c r="S285" s="33" t="str">
        <f t="shared" si="2"/>
        <v>#N/A</v>
      </c>
      <c r="T285" s="5"/>
      <c r="U285" s="18">
        <f t="shared" si="19"/>
        <v>24</v>
      </c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18">
        <f t="shared" si="17"/>
        <v>103</v>
      </c>
      <c r="H286" s="5" t="s">
        <v>558</v>
      </c>
      <c r="I286" s="32" t="str">
        <f>IF('Model 2'!$B$168="C",$B$5*(1+'Model 2'!$B$167)^(U286-1),IF('Model 2'!$B$168="S",$B$5*(1+'Model 2'!$B$167*(U286-1)),$B$5))</f>
        <v>#N/A</v>
      </c>
      <c r="J286" s="33">
        <f t="shared" ref="J286:O286" si="288">J285</f>
        <v>0.6729383157</v>
      </c>
      <c r="K286" s="33">
        <f t="shared" si="288"/>
        <v>1.019852872</v>
      </c>
      <c r="L286" s="33">
        <f t="shared" si="288"/>
        <v>0.9584441392</v>
      </c>
      <c r="M286" s="33">
        <f t="shared" si="288"/>
        <v>0.9873117773</v>
      </c>
      <c r="N286" s="33">
        <f t="shared" si="288"/>
        <v>1.03427941</v>
      </c>
      <c r="O286" s="33">
        <f t="shared" si="288"/>
        <v>1</v>
      </c>
      <c r="P286" s="33">
        <f t="array" ref="P286">IFERROR(INDEX('Model 2'!EMBLEMFac26,MATCH(H286,'Model 2'!$S$8:$S$129,0)),P285)</f>
        <v>1.419688532</v>
      </c>
      <c r="Q286" s="33" t="str">
        <f t="array" ref="Q286">INDEX('Model 2'!EMBLEMFac9Fac18,MATCH(I286,'Model 2'!$A$133:$A$162,1),MATCH($D$4,'Model 2'!$C$132:$G$132,0))</f>
        <v>#N/A</v>
      </c>
      <c r="R286" s="33" t="str">
        <f t="shared" si="5"/>
        <v>#N/A</v>
      </c>
      <c r="S286" s="33" t="str">
        <f t="shared" si="2"/>
        <v>#N/A</v>
      </c>
      <c r="T286" s="5"/>
      <c r="U286" s="18">
        <f t="shared" si="19"/>
        <v>24</v>
      </c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18">
        <f t="shared" si="17"/>
        <v>103</v>
      </c>
      <c r="H287" s="5" t="s">
        <v>559</v>
      </c>
      <c r="I287" s="32" t="str">
        <f>IF('Model 2'!$B$168="C",$B$5*(1+'Model 2'!$B$167)^(U287-1),IF('Model 2'!$B$168="S",$B$5*(1+'Model 2'!$B$167*(U287-1)),$B$5))</f>
        <v>#N/A</v>
      </c>
      <c r="J287" s="33">
        <f t="shared" ref="J287:O287" si="289">J286</f>
        <v>0.6729383157</v>
      </c>
      <c r="K287" s="33">
        <f t="shared" si="289"/>
        <v>1.019852872</v>
      </c>
      <c r="L287" s="33">
        <f t="shared" si="289"/>
        <v>0.9584441392</v>
      </c>
      <c r="M287" s="33">
        <f t="shared" si="289"/>
        <v>0.9873117773</v>
      </c>
      <c r="N287" s="33">
        <f t="shared" si="289"/>
        <v>1.03427941</v>
      </c>
      <c r="O287" s="33">
        <f t="shared" si="289"/>
        <v>1</v>
      </c>
      <c r="P287" s="33">
        <f t="array" ref="P287">IFERROR(INDEX('Model 2'!EMBLEMFac26,MATCH(H287,'Model 2'!$S$8:$S$129,0)),P286)</f>
        <v>1.419688532</v>
      </c>
      <c r="Q287" s="33" t="str">
        <f t="array" ref="Q287">INDEX('Model 2'!EMBLEMFac9Fac18,MATCH(I287,'Model 2'!$A$133:$A$162,1),MATCH($D$4,'Model 2'!$C$132:$G$132,0))</f>
        <v>#N/A</v>
      </c>
      <c r="R287" s="33" t="str">
        <f t="shared" si="5"/>
        <v>#N/A</v>
      </c>
      <c r="S287" s="33" t="str">
        <f t="shared" si="2"/>
        <v>#N/A</v>
      </c>
      <c r="T287" s="5"/>
      <c r="U287" s="18">
        <f t="shared" si="19"/>
        <v>24</v>
      </c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18">
        <f t="shared" si="17"/>
        <v>103</v>
      </c>
      <c r="H288" s="5" t="s">
        <v>560</v>
      </c>
      <c r="I288" s="32" t="str">
        <f>IF('Model 2'!$B$168="C",$B$5*(1+'Model 2'!$B$167)^(U288-1),IF('Model 2'!$B$168="S",$B$5*(1+'Model 2'!$B$167*(U288-1)),$B$5))</f>
        <v>#N/A</v>
      </c>
      <c r="J288" s="33">
        <f t="shared" ref="J288:O288" si="290">J287</f>
        <v>0.6729383157</v>
      </c>
      <c r="K288" s="33">
        <f t="shared" si="290"/>
        <v>1.019852872</v>
      </c>
      <c r="L288" s="33">
        <f t="shared" si="290"/>
        <v>0.9584441392</v>
      </c>
      <c r="M288" s="33">
        <f t="shared" si="290"/>
        <v>0.9873117773</v>
      </c>
      <c r="N288" s="33">
        <f t="shared" si="290"/>
        <v>1.03427941</v>
      </c>
      <c r="O288" s="33">
        <f t="shared" si="290"/>
        <v>1</v>
      </c>
      <c r="P288" s="33">
        <f t="array" ref="P288">IFERROR(INDEX('Model 2'!EMBLEMFac26,MATCH(H288,'Model 2'!$S$8:$S$129,0)),P287)</f>
        <v>1.419688532</v>
      </c>
      <c r="Q288" s="33" t="str">
        <f t="array" ref="Q288">INDEX('Model 2'!EMBLEMFac9Fac18,MATCH(I288,'Model 2'!$A$133:$A$162,1),MATCH($D$4,'Model 2'!$C$132:$G$132,0))</f>
        <v>#N/A</v>
      </c>
      <c r="R288" s="33" t="str">
        <f t="shared" si="5"/>
        <v>#N/A</v>
      </c>
      <c r="S288" s="33" t="str">
        <f t="shared" si="2"/>
        <v>#N/A</v>
      </c>
      <c r="T288" s="5"/>
      <c r="U288" s="18">
        <f t="shared" si="19"/>
        <v>24</v>
      </c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18">
        <f t="shared" si="17"/>
        <v>103</v>
      </c>
      <c r="H289" s="5" t="s">
        <v>561</v>
      </c>
      <c r="I289" s="32" t="str">
        <f>IF('Model 2'!$B$168="C",$B$5*(1+'Model 2'!$B$167)^(U289-1),IF('Model 2'!$B$168="S",$B$5*(1+'Model 2'!$B$167*(U289-1)),$B$5))</f>
        <v>#N/A</v>
      </c>
      <c r="J289" s="33">
        <f t="shared" ref="J289:O289" si="291">J288</f>
        <v>0.6729383157</v>
      </c>
      <c r="K289" s="33">
        <f t="shared" si="291"/>
        <v>1.019852872</v>
      </c>
      <c r="L289" s="33">
        <f t="shared" si="291"/>
        <v>0.9584441392</v>
      </c>
      <c r="M289" s="33">
        <f t="shared" si="291"/>
        <v>0.9873117773</v>
      </c>
      <c r="N289" s="33">
        <f t="shared" si="291"/>
        <v>1.03427941</v>
      </c>
      <c r="O289" s="33">
        <f t="shared" si="291"/>
        <v>1</v>
      </c>
      <c r="P289" s="33">
        <f t="array" ref="P289">IFERROR(INDEX('Model 2'!EMBLEMFac26,MATCH(H289,'Model 2'!$S$8:$S$129,0)),P288)</f>
        <v>1.419688532</v>
      </c>
      <c r="Q289" s="33" t="str">
        <f t="array" ref="Q289">INDEX('Model 2'!EMBLEMFac9Fac18,MATCH(I289,'Model 2'!$A$133:$A$162,1),MATCH($D$4,'Model 2'!$C$132:$G$132,0))</f>
        <v>#N/A</v>
      </c>
      <c r="R289" s="33" t="str">
        <f t="shared" si="5"/>
        <v>#N/A</v>
      </c>
      <c r="S289" s="33" t="str">
        <f t="shared" si="2"/>
        <v>#N/A</v>
      </c>
      <c r="T289" s="5"/>
      <c r="U289" s="18">
        <f t="shared" si="19"/>
        <v>24</v>
      </c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18">
        <f t="shared" si="17"/>
        <v>103</v>
      </c>
      <c r="H290" s="5" t="s">
        <v>562</v>
      </c>
      <c r="I290" s="32" t="str">
        <f>IF('Model 2'!$B$168="C",$B$5*(1+'Model 2'!$B$167)^(U290-1),IF('Model 2'!$B$168="S",$B$5*(1+'Model 2'!$B$167*(U290-1)),$B$5))</f>
        <v>#N/A</v>
      </c>
      <c r="J290" s="33">
        <f t="shared" ref="J290:O290" si="292">J289</f>
        <v>0.6729383157</v>
      </c>
      <c r="K290" s="33">
        <f t="shared" si="292"/>
        <v>1.019852872</v>
      </c>
      <c r="L290" s="33">
        <f t="shared" si="292"/>
        <v>0.9584441392</v>
      </c>
      <c r="M290" s="33">
        <f t="shared" si="292"/>
        <v>0.9873117773</v>
      </c>
      <c r="N290" s="33">
        <f t="shared" si="292"/>
        <v>1.03427941</v>
      </c>
      <c r="O290" s="33">
        <f t="shared" si="292"/>
        <v>1</v>
      </c>
      <c r="P290" s="33">
        <f t="array" ref="P290">IFERROR(INDEX('Model 2'!EMBLEMFac26,MATCH(H290,'Model 2'!$S$8:$S$129,0)),P289)</f>
        <v>1.419688532</v>
      </c>
      <c r="Q290" s="33" t="str">
        <f t="array" ref="Q290">INDEX('Model 2'!EMBLEMFac9Fac18,MATCH(I290,'Model 2'!$A$133:$A$162,1),MATCH($D$4,'Model 2'!$C$132:$G$132,0))</f>
        <v>#N/A</v>
      </c>
      <c r="R290" s="33" t="str">
        <f t="shared" si="5"/>
        <v>#N/A</v>
      </c>
      <c r="S290" s="33" t="str">
        <f t="shared" si="2"/>
        <v>#N/A</v>
      </c>
      <c r="T290" s="5"/>
      <c r="U290" s="18">
        <f t="shared" si="19"/>
        <v>24</v>
      </c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18">
        <f t="shared" si="17"/>
        <v>103</v>
      </c>
      <c r="H291" s="5" t="s">
        <v>563</v>
      </c>
      <c r="I291" s="32" t="str">
        <f>IF('Model 2'!$B$168="C",$B$5*(1+'Model 2'!$B$167)^(U291-1),IF('Model 2'!$B$168="S",$B$5*(1+'Model 2'!$B$167*(U291-1)),$B$5))</f>
        <v>#N/A</v>
      </c>
      <c r="J291" s="33">
        <f t="shared" ref="J291:O291" si="293">J290</f>
        <v>0.6729383157</v>
      </c>
      <c r="K291" s="33">
        <f t="shared" si="293"/>
        <v>1.019852872</v>
      </c>
      <c r="L291" s="33">
        <f t="shared" si="293"/>
        <v>0.9584441392</v>
      </c>
      <c r="M291" s="33">
        <f t="shared" si="293"/>
        <v>0.9873117773</v>
      </c>
      <c r="N291" s="33">
        <f t="shared" si="293"/>
        <v>1.03427941</v>
      </c>
      <c r="O291" s="33">
        <f t="shared" si="293"/>
        <v>1</v>
      </c>
      <c r="P291" s="33">
        <f t="array" ref="P291">IFERROR(INDEX('Model 2'!EMBLEMFac26,MATCH(H291,'Model 2'!$S$8:$S$129,0)),P290)</f>
        <v>1.419688532</v>
      </c>
      <c r="Q291" s="33" t="str">
        <f t="array" ref="Q291">INDEX('Model 2'!EMBLEMFac9Fac18,MATCH(I291,'Model 2'!$A$133:$A$162,1),MATCH($D$4,'Model 2'!$C$132:$G$132,0))</f>
        <v>#N/A</v>
      </c>
      <c r="R291" s="33" t="str">
        <f t="shared" si="5"/>
        <v>#N/A</v>
      </c>
      <c r="S291" s="33" t="str">
        <f t="shared" si="2"/>
        <v>#N/A</v>
      </c>
      <c r="T291" s="5"/>
      <c r="U291" s="18">
        <f t="shared" si="19"/>
        <v>24</v>
      </c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18">
        <f t="shared" si="17"/>
        <v>104</v>
      </c>
      <c r="H292" s="5" t="s">
        <v>564</v>
      </c>
      <c r="I292" s="32" t="str">
        <f>IF('Model 2'!$B$168="C",$B$5*(1+'Model 2'!$B$167)^(U292-1),IF('Model 2'!$B$168="S",$B$5*(1+'Model 2'!$B$167*(U292-1)),$B$5))</f>
        <v>#N/A</v>
      </c>
      <c r="J292" s="33">
        <f t="shared" ref="J292:O292" si="294">J291</f>
        <v>0.6729383157</v>
      </c>
      <c r="K292" s="33">
        <f t="shared" si="294"/>
        <v>1.019852872</v>
      </c>
      <c r="L292" s="33">
        <f t="shared" si="294"/>
        <v>0.9584441392</v>
      </c>
      <c r="M292" s="33">
        <f t="shared" si="294"/>
        <v>0.9873117773</v>
      </c>
      <c r="N292" s="33">
        <f t="shared" si="294"/>
        <v>1.03427941</v>
      </c>
      <c r="O292" s="33">
        <f t="shared" si="294"/>
        <v>1</v>
      </c>
      <c r="P292" s="33">
        <f t="array" ref="P292">IFERROR(INDEX('Model 2'!EMBLEMFac26,MATCH(H292,'Model 2'!$S$8:$S$129,0)),P291)</f>
        <v>1.419688532</v>
      </c>
      <c r="Q292" s="33" t="str">
        <f t="array" ref="Q292">INDEX('Model 2'!EMBLEMFac9Fac18,MATCH(I292,'Model 2'!$A$133:$A$162,1),MATCH($D$4,'Model 2'!$C$132:$G$132,0))</f>
        <v>#N/A</v>
      </c>
      <c r="R292" s="33" t="str">
        <f t="shared" si="5"/>
        <v>#N/A</v>
      </c>
      <c r="S292" s="33" t="str">
        <f t="shared" si="2"/>
        <v>#N/A</v>
      </c>
      <c r="T292" s="5"/>
      <c r="U292" s="18">
        <f t="shared" si="19"/>
        <v>25</v>
      </c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18">
        <f t="shared" si="17"/>
        <v>104</v>
      </c>
      <c r="H293" s="5" t="s">
        <v>565</v>
      </c>
      <c r="I293" s="32" t="str">
        <f>IF('Model 2'!$B$168="C",$B$5*(1+'Model 2'!$B$167)^(U293-1),IF('Model 2'!$B$168="S",$B$5*(1+'Model 2'!$B$167*(U293-1)),$B$5))</f>
        <v>#N/A</v>
      </c>
      <c r="J293" s="33">
        <f t="shared" ref="J293:O293" si="295">J292</f>
        <v>0.6729383157</v>
      </c>
      <c r="K293" s="33">
        <f t="shared" si="295"/>
        <v>1.019852872</v>
      </c>
      <c r="L293" s="33">
        <f t="shared" si="295"/>
        <v>0.9584441392</v>
      </c>
      <c r="M293" s="33">
        <f t="shared" si="295"/>
        <v>0.9873117773</v>
      </c>
      <c r="N293" s="33">
        <f t="shared" si="295"/>
        <v>1.03427941</v>
      </c>
      <c r="O293" s="33">
        <f t="shared" si="295"/>
        <v>1</v>
      </c>
      <c r="P293" s="33">
        <f t="array" ref="P293">IFERROR(INDEX('Model 2'!EMBLEMFac26,MATCH(H293,'Model 2'!$S$8:$S$129,0)),P292)</f>
        <v>1.419688532</v>
      </c>
      <c r="Q293" s="33" t="str">
        <f t="array" ref="Q293">INDEX('Model 2'!EMBLEMFac9Fac18,MATCH(I293,'Model 2'!$A$133:$A$162,1),MATCH($D$4,'Model 2'!$C$132:$G$132,0))</f>
        <v>#N/A</v>
      </c>
      <c r="R293" s="33" t="str">
        <f t="shared" si="5"/>
        <v>#N/A</v>
      </c>
      <c r="S293" s="33" t="str">
        <f t="shared" si="2"/>
        <v>#N/A</v>
      </c>
      <c r="T293" s="5"/>
      <c r="U293" s="18">
        <f t="shared" si="19"/>
        <v>25</v>
      </c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18">
        <f t="shared" si="17"/>
        <v>104</v>
      </c>
      <c r="H294" s="5" t="s">
        <v>566</v>
      </c>
      <c r="I294" s="32" t="str">
        <f>IF('Model 2'!$B$168="C",$B$5*(1+'Model 2'!$B$167)^(U294-1),IF('Model 2'!$B$168="S",$B$5*(1+'Model 2'!$B$167*(U294-1)),$B$5))</f>
        <v>#N/A</v>
      </c>
      <c r="J294" s="33">
        <f t="shared" ref="J294:O294" si="296">J293</f>
        <v>0.6729383157</v>
      </c>
      <c r="K294" s="33">
        <f t="shared" si="296"/>
        <v>1.019852872</v>
      </c>
      <c r="L294" s="33">
        <f t="shared" si="296"/>
        <v>0.9584441392</v>
      </c>
      <c r="M294" s="33">
        <f t="shared" si="296"/>
        <v>0.9873117773</v>
      </c>
      <c r="N294" s="33">
        <f t="shared" si="296"/>
        <v>1.03427941</v>
      </c>
      <c r="O294" s="33">
        <f t="shared" si="296"/>
        <v>1</v>
      </c>
      <c r="P294" s="33">
        <f t="array" ref="P294">IFERROR(INDEX('Model 2'!EMBLEMFac26,MATCH(H294,'Model 2'!$S$8:$S$129,0)),P293)</f>
        <v>1.419688532</v>
      </c>
      <c r="Q294" s="33" t="str">
        <f t="array" ref="Q294">INDEX('Model 2'!EMBLEMFac9Fac18,MATCH(I294,'Model 2'!$A$133:$A$162,1),MATCH($D$4,'Model 2'!$C$132:$G$132,0))</f>
        <v>#N/A</v>
      </c>
      <c r="R294" s="33" t="str">
        <f t="shared" si="5"/>
        <v>#N/A</v>
      </c>
      <c r="S294" s="33" t="str">
        <f t="shared" si="2"/>
        <v>#N/A</v>
      </c>
      <c r="T294" s="5"/>
      <c r="U294" s="18">
        <f t="shared" si="19"/>
        <v>25</v>
      </c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18">
        <f t="shared" si="17"/>
        <v>104</v>
      </c>
      <c r="H295" s="5" t="s">
        <v>567</v>
      </c>
      <c r="I295" s="32" t="str">
        <f>IF('Model 2'!$B$168="C",$B$5*(1+'Model 2'!$B$167)^(U295-1),IF('Model 2'!$B$168="S",$B$5*(1+'Model 2'!$B$167*(U295-1)),$B$5))</f>
        <v>#N/A</v>
      </c>
      <c r="J295" s="33">
        <f t="shared" ref="J295:O295" si="297">J294</f>
        <v>0.6729383157</v>
      </c>
      <c r="K295" s="33">
        <f t="shared" si="297"/>
        <v>1.019852872</v>
      </c>
      <c r="L295" s="33">
        <f t="shared" si="297"/>
        <v>0.9584441392</v>
      </c>
      <c r="M295" s="33">
        <f t="shared" si="297"/>
        <v>0.9873117773</v>
      </c>
      <c r="N295" s="33">
        <f t="shared" si="297"/>
        <v>1.03427941</v>
      </c>
      <c r="O295" s="33">
        <f t="shared" si="297"/>
        <v>1</v>
      </c>
      <c r="P295" s="33">
        <f t="array" ref="P295">IFERROR(INDEX('Model 2'!EMBLEMFac26,MATCH(H295,'Model 2'!$S$8:$S$129,0)),P294)</f>
        <v>1.419688532</v>
      </c>
      <c r="Q295" s="33" t="str">
        <f t="array" ref="Q295">INDEX('Model 2'!EMBLEMFac9Fac18,MATCH(I295,'Model 2'!$A$133:$A$162,1),MATCH($D$4,'Model 2'!$C$132:$G$132,0))</f>
        <v>#N/A</v>
      </c>
      <c r="R295" s="33" t="str">
        <f t="shared" si="5"/>
        <v>#N/A</v>
      </c>
      <c r="S295" s="33" t="str">
        <f t="shared" si="2"/>
        <v>#N/A</v>
      </c>
      <c r="T295" s="5"/>
      <c r="U295" s="18">
        <f t="shared" si="19"/>
        <v>25</v>
      </c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18">
        <f t="shared" si="17"/>
        <v>104</v>
      </c>
      <c r="H296" s="5" t="s">
        <v>568</v>
      </c>
      <c r="I296" s="32" t="str">
        <f>IF('Model 2'!$B$168="C",$B$5*(1+'Model 2'!$B$167)^(U296-1),IF('Model 2'!$B$168="S",$B$5*(1+'Model 2'!$B$167*(U296-1)),$B$5))</f>
        <v>#N/A</v>
      </c>
      <c r="J296" s="33">
        <f t="shared" ref="J296:O296" si="298">J295</f>
        <v>0.6729383157</v>
      </c>
      <c r="K296" s="33">
        <f t="shared" si="298"/>
        <v>1.019852872</v>
      </c>
      <c r="L296" s="33">
        <f t="shared" si="298"/>
        <v>0.9584441392</v>
      </c>
      <c r="M296" s="33">
        <f t="shared" si="298"/>
        <v>0.9873117773</v>
      </c>
      <c r="N296" s="33">
        <f t="shared" si="298"/>
        <v>1.03427941</v>
      </c>
      <c r="O296" s="33">
        <f t="shared" si="298"/>
        <v>1</v>
      </c>
      <c r="P296" s="33">
        <f t="array" ref="P296">IFERROR(INDEX('Model 2'!EMBLEMFac26,MATCH(H296,'Model 2'!$S$8:$S$129,0)),P295)</f>
        <v>1.419688532</v>
      </c>
      <c r="Q296" s="33" t="str">
        <f t="array" ref="Q296">INDEX('Model 2'!EMBLEMFac9Fac18,MATCH(I296,'Model 2'!$A$133:$A$162,1),MATCH($D$4,'Model 2'!$C$132:$G$132,0))</f>
        <v>#N/A</v>
      </c>
      <c r="R296" s="33" t="str">
        <f t="shared" si="5"/>
        <v>#N/A</v>
      </c>
      <c r="S296" s="33" t="str">
        <f t="shared" si="2"/>
        <v>#N/A</v>
      </c>
      <c r="T296" s="5"/>
      <c r="U296" s="18">
        <f t="shared" si="19"/>
        <v>25</v>
      </c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18">
        <f t="shared" si="17"/>
        <v>104</v>
      </c>
      <c r="H297" s="5" t="s">
        <v>569</v>
      </c>
      <c r="I297" s="32" t="str">
        <f>IF('Model 2'!$B$168="C",$B$5*(1+'Model 2'!$B$167)^(U297-1),IF('Model 2'!$B$168="S",$B$5*(1+'Model 2'!$B$167*(U297-1)),$B$5))</f>
        <v>#N/A</v>
      </c>
      <c r="J297" s="33">
        <f t="shared" ref="J297:O297" si="299">J296</f>
        <v>0.6729383157</v>
      </c>
      <c r="K297" s="33">
        <f t="shared" si="299"/>
        <v>1.019852872</v>
      </c>
      <c r="L297" s="33">
        <f t="shared" si="299"/>
        <v>0.9584441392</v>
      </c>
      <c r="M297" s="33">
        <f t="shared" si="299"/>
        <v>0.9873117773</v>
      </c>
      <c r="N297" s="33">
        <f t="shared" si="299"/>
        <v>1.03427941</v>
      </c>
      <c r="O297" s="33">
        <f t="shared" si="299"/>
        <v>1</v>
      </c>
      <c r="P297" s="33">
        <f t="array" ref="P297">IFERROR(INDEX('Model 2'!EMBLEMFac26,MATCH(H297,'Model 2'!$S$8:$S$129,0)),P296)</f>
        <v>1.419688532</v>
      </c>
      <c r="Q297" s="33" t="str">
        <f t="array" ref="Q297">INDEX('Model 2'!EMBLEMFac9Fac18,MATCH(I297,'Model 2'!$A$133:$A$162,1),MATCH($D$4,'Model 2'!$C$132:$G$132,0))</f>
        <v>#N/A</v>
      </c>
      <c r="R297" s="33" t="str">
        <f t="shared" si="5"/>
        <v>#N/A</v>
      </c>
      <c r="S297" s="33" t="str">
        <f t="shared" si="2"/>
        <v>#N/A</v>
      </c>
      <c r="T297" s="5"/>
      <c r="U297" s="18">
        <f t="shared" si="19"/>
        <v>25</v>
      </c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18">
        <f t="shared" si="17"/>
        <v>104</v>
      </c>
      <c r="H298" s="5" t="s">
        <v>570</v>
      </c>
      <c r="I298" s="32" t="str">
        <f>IF('Model 2'!$B$168="C",$B$5*(1+'Model 2'!$B$167)^(U298-1),IF('Model 2'!$B$168="S",$B$5*(1+'Model 2'!$B$167*(U298-1)),$B$5))</f>
        <v>#N/A</v>
      </c>
      <c r="J298" s="33">
        <f t="shared" ref="J298:O298" si="300">J297</f>
        <v>0.6729383157</v>
      </c>
      <c r="K298" s="33">
        <f t="shared" si="300"/>
        <v>1.019852872</v>
      </c>
      <c r="L298" s="33">
        <f t="shared" si="300"/>
        <v>0.9584441392</v>
      </c>
      <c r="M298" s="33">
        <f t="shared" si="300"/>
        <v>0.9873117773</v>
      </c>
      <c r="N298" s="33">
        <f t="shared" si="300"/>
        <v>1.03427941</v>
      </c>
      <c r="O298" s="33">
        <f t="shared" si="300"/>
        <v>1</v>
      </c>
      <c r="P298" s="33">
        <f t="array" ref="P298">IFERROR(INDEX('Model 2'!EMBLEMFac26,MATCH(H298,'Model 2'!$S$8:$S$129,0)),P297)</f>
        <v>1.419688532</v>
      </c>
      <c r="Q298" s="33" t="str">
        <f t="array" ref="Q298">INDEX('Model 2'!EMBLEMFac9Fac18,MATCH(I298,'Model 2'!$A$133:$A$162,1),MATCH($D$4,'Model 2'!$C$132:$G$132,0))</f>
        <v>#N/A</v>
      </c>
      <c r="R298" s="33" t="str">
        <f t="shared" si="5"/>
        <v>#N/A</v>
      </c>
      <c r="S298" s="33" t="str">
        <f t="shared" si="2"/>
        <v>#N/A</v>
      </c>
      <c r="T298" s="5"/>
      <c r="U298" s="18">
        <f t="shared" si="19"/>
        <v>25</v>
      </c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18">
        <f t="shared" si="17"/>
        <v>104</v>
      </c>
      <c r="H299" s="5" t="s">
        <v>571</v>
      </c>
      <c r="I299" s="32" t="str">
        <f>IF('Model 2'!$B$168="C",$B$5*(1+'Model 2'!$B$167)^(U299-1),IF('Model 2'!$B$168="S",$B$5*(1+'Model 2'!$B$167*(U299-1)),$B$5))</f>
        <v>#N/A</v>
      </c>
      <c r="J299" s="33">
        <f t="shared" ref="J299:O299" si="301">J298</f>
        <v>0.6729383157</v>
      </c>
      <c r="K299" s="33">
        <f t="shared" si="301"/>
        <v>1.019852872</v>
      </c>
      <c r="L299" s="33">
        <f t="shared" si="301"/>
        <v>0.9584441392</v>
      </c>
      <c r="M299" s="33">
        <f t="shared" si="301"/>
        <v>0.9873117773</v>
      </c>
      <c r="N299" s="33">
        <f t="shared" si="301"/>
        <v>1.03427941</v>
      </c>
      <c r="O299" s="33">
        <f t="shared" si="301"/>
        <v>1</v>
      </c>
      <c r="P299" s="33">
        <f t="array" ref="P299">IFERROR(INDEX('Model 2'!EMBLEMFac26,MATCH(H299,'Model 2'!$S$8:$S$129,0)),P298)</f>
        <v>1.419688532</v>
      </c>
      <c r="Q299" s="33" t="str">
        <f t="array" ref="Q299">INDEX('Model 2'!EMBLEMFac9Fac18,MATCH(I299,'Model 2'!$A$133:$A$162,1),MATCH($D$4,'Model 2'!$C$132:$G$132,0))</f>
        <v>#N/A</v>
      </c>
      <c r="R299" s="33" t="str">
        <f t="shared" si="5"/>
        <v>#N/A</v>
      </c>
      <c r="S299" s="33" t="str">
        <f t="shared" si="2"/>
        <v>#N/A</v>
      </c>
      <c r="T299" s="5"/>
      <c r="U299" s="18">
        <f t="shared" si="19"/>
        <v>25</v>
      </c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18">
        <f t="shared" si="17"/>
        <v>104</v>
      </c>
      <c r="H300" s="5" t="s">
        <v>572</v>
      </c>
      <c r="I300" s="32" t="str">
        <f>IF('Model 2'!$B$168="C",$B$5*(1+'Model 2'!$B$167)^(U300-1),IF('Model 2'!$B$168="S",$B$5*(1+'Model 2'!$B$167*(U300-1)),$B$5))</f>
        <v>#N/A</v>
      </c>
      <c r="J300" s="33">
        <f t="shared" ref="J300:O300" si="302">J299</f>
        <v>0.6729383157</v>
      </c>
      <c r="K300" s="33">
        <f t="shared" si="302"/>
        <v>1.019852872</v>
      </c>
      <c r="L300" s="33">
        <f t="shared" si="302"/>
        <v>0.9584441392</v>
      </c>
      <c r="M300" s="33">
        <f t="shared" si="302"/>
        <v>0.9873117773</v>
      </c>
      <c r="N300" s="33">
        <f t="shared" si="302"/>
        <v>1.03427941</v>
      </c>
      <c r="O300" s="33">
        <f t="shared" si="302"/>
        <v>1</v>
      </c>
      <c r="P300" s="33">
        <f t="array" ref="P300">IFERROR(INDEX('Model 2'!EMBLEMFac26,MATCH(H300,'Model 2'!$S$8:$S$129,0)),P299)</f>
        <v>1.419688532</v>
      </c>
      <c r="Q300" s="33" t="str">
        <f t="array" ref="Q300">INDEX('Model 2'!EMBLEMFac9Fac18,MATCH(I300,'Model 2'!$A$133:$A$162,1),MATCH($D$4,'Model 2'!$C$132:$G$132,0))</f>
        <v>#N/A</v>
      </c>
      <c r="R300" s="33" t="str">
        <f t="shared" si="5"/>
        <v>#N/A</v>
      </c>
      <c r="S300" s="33" t="str">
        <f t="shared" si="2"/>
        <v>#N/A</v>
      </c>
      <c r="T300" s="5"/>
      <c r="U300" s="18">
        <f t="shared" si="19"/>
        <v>25</v>
      </c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18">
        <f t="shared" si="17"/>
        <v>104</v>
      </c>
      <c r="H301" s="5" t="s">
        <v>573</v>
      </c>
      <c r="I301" s="32" t="str">
        <f>IF('Model 2'!$B$168="C",$B$5*(1+'Model 2'!$B$167)^(U301-1),IF('Model 2'!$B$168="S",$B$5*(1+'Model 2'!$B$167*(U301-1)),$B$5))</f>
        <v>#N/A</v>
      </c>
      <c r="J301" s="33">
        <f t="shared" ref="J301:O301" si="303">J300</f>
        <v>0.6729383157</v>
      </c>
      <c r="K301" s="33">
        <f t="shared" si="303"/>
        <v>1.019852872</v>
      </c>
      <c r="L301" s="33">
        <f t="shared" si="303"/>
        <v>0.9584441392</v>
      </c>
      <c r="M301" s="33">
        <f t="shared" si="303"/>
        <v>0.9873117773</v>
      </c>
      <c r="N301" s="33">
        <f t="shared" si="303"/>
        <v>1.03427941</v>
      </c>
      <c r="O301" s="33">
        <f t="shared" si="303"/>
        <v>1</v>
      </c>
      <c r="P301" s="33">
        <f t="array" ref="P301">IFERROR(INDEX('Model 2'!EMBLEMFac26,MATCH(H301,'Model 2'!$S$8:$S$129,0)),P300)</f>
        <v>1.419688532</v>
      </c>
      <c r="Q301" s="33" t="str">
        <f t="array" ref="Q301">INDEX('Model 2'!EMBLEMFac9Fac18,MATCH(I301,'Model 2'!$A$133:$A$162,1),MATCH($D$4,'Model 2'!$C$132:$G$132,0))</f>
        <v>#N/A</v>
      </c>
      <c r="R301" s="33" t="str">
        <f t="shared" si="5"/>
        <v>#N/A</v>
      </c>
      <c r="S301" s="33" t="str">
        <f t="shared" si="2"/>
        <v>#N/A</v>
      </c>
      <c r="T301" s="5"/>
      <c r="U301" s="18">
        <f t="shared" si="19"/>
        <v>25</v>
      </c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18">
        <f t="shared" si="17"/>
        <v>104</v>
      </c>
      <c r="H302" s="5" t="s">
        <v>574</v>
      </c>
      <c r="I302" s="32" t="str">
        <f>IF('Model 2'!$B$168="C",$B$5*(1+'Model 2'!$B$167)^(U302-1),IF('Model 2'!$B$168="S",$B$5*(1+'Model 2'!$B$167*(U302-1)),$B$5))</f>
        <v>#N/A</v>
      </c>
      <c r="J302" s="33">
        <f t="shared" ref="J302:O302" si="304">J301</f>
        <v>0.6729383157</v>
      </c>
      <c r="K302" s="33">
        <f t="shared" si="304"/>
        <v>1.019852872</v>
      </c>
      <c r="L302" s="33">
        <f t="shared" si="304"/>
        <v>0.9584441392</v>
      </c>
      <c r="M302" s="33">
        <f t="shared" si="304"/>
        <v>0.9873117773</v>
      </c>
      <c r="N302" s="33">
        <f t="shared" si="304"/>
        <v>1.03427941</v>
      </c>
      <c r="O302" s="33">
        <f t="shared" si="304"/>
        <v>1</v>
      </c>
      <c r="P302" s="33">
        <f t="array" ref="P302">IFERROR(INDEX('Model 2'!EMBLEMFac26,MATCH(H302,'Model 2'!$S$8:$S$129,0)),P301)</f>
        <v>1.419688532</v>
      </c>
      <c r="Q302" s="33" t="str">
        <f t="array" ref="Q302">INDEX('Model 2'!EMBLEMFac9Fac18,MATCH(I302,'Model 2'!$A$133:$A$162,1),MATCH($D$4,'Model 2'!$C$132:$G$132,0))</f>
        <v>#N/A</v>
      </c>
      <c r="R302" s="33" t="str">
        <f t="shared" si="5"/>
        <v>#N/A</v>
      </c>
      <c r="S302" s="33" t="str">
        <f t="shared" si="2"/>
        <v>#N/A</v>
      </c>
      <c r="T302" s="5"/>
      <c r="U302" s="18">
        <f t="shared" si="19"/>
        <v>25</v>
      </c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18">
        <f t="shared" si="17"/>
        <v>104</v>
      </c>
      <c r="H303" s="5" t="s">
        <v>575</v>
      </c>
      <c r="I303" s="32" t="str">
        <f>IF('Model 2'!$B$168="C",$B$5*(1+'Model 2'!$B$167)^(U303-1),IF('Model 2'!$B$168="S",$B$5*(1+'Model 2'!$B$167*(U303-1)),$B$5))</f>
        <v>#N/A</v>
      </c>
      <c r="J303" s="33">
        <f t="shared" ref="J303:O303" si="305">J302</f>
        <v>0.6729383157</v>
      </c>
      <c r="K303" s="33">
        <f t="shared" si="305"/>
        <v>1.019852872</v>
      </c>
      <c r="L303" s="33">
        <f t="shared" si="305"/>
        <v>0.9584441392</v>
      </c>
      <c r="M303" s="33">
        <f t="shared" si="305"/>
        <v>0.9873117773</v>
      </c>
      <c r="N303" s="33">
        <f t="shared" si="305"/>
        <v>1.03427941</v>
      </c>
      <c r="O303" s="33">
        <f t="shared" si="305"/>
        <v>1</v>
      </c>
      <c r="P303" s="33">
        <f t="array" ref="P303">IFERROR(INDEX('Model 2'!EMBLEMFac26,MATCH(H303,'Model 2'!$S$8:$S$129,0)),P302)</f>
        <v>1.419688532</v>
      </c>
      <c r="Q303" s="33" t="str">
        <f t="array" ref="Q303">INDEX('Model 2'!EMBLEMFac9Fac18,MATCH(I303,'Model 2'!$A$133:$A$162,1),MATCH($D$4,'Model 2'!$C$132:$G$132,0))</f>
        <v>#N/A</v>
      </c>
      <c r="R303" s="33" t="str">
        <f t="shared" si="5"/>
        <v>#N/A</v>
      </c>
      <c r="S303" s="33" t="str">
        <f t="shared" si="2"/>
        <v>#N/A</v>
      </c>
      <c r="T303" s="5"/>
      <c r="U303" s="18">
        <f t="shared" si="19"/>
        <v>25</v>
      </c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18">
        <f t="shared" si="17"/>
        <v>105</v>
      </c>
      <c r="H304" s="5" t="s">
        <v>576</v>
      </c>
      <c r="I304" s="32" t="str">
        <f>IF('Model 2'!$B$168="C",$B$5*(1+'Model 2'!$B$167)^(U304-1),IF('Model 2'!$B$168="S",$B$5*(1+'Model 2'!$B$167*(U304-1)),$B$5))</f>
        <v>#N/A</v>
      </c>
      <c r="J304" s="33">
        <f t="shared" ref="J304:O304" si="306">J303</f>
        <v>0.6729383157</v>
      </c>
      <c r="K304" s="33">
        <f t="shared" si="306"/>
        <v>1.019852872</v>
      </c>
      <c r="L304" s="33">
        <f t="shared" si="306"/>
        <v>0.9584441392</v>
      </c>
      <c r="M304" s="33">
        <f t="shared" si="306"/>
        <v>0.9873117773</v>
      </c>
      <c r="N304" s="33">
        <f t="shared" si="306"/>
        <v>1.03427941</v>
      </c>
      <c r="O304" s="33">
        <f t="shared" si="306"/>
        <v>1</v>
      </c>
      <c r="P304" s="33">
        <f t="array" ref="P304">IFERROR(INDEX('Model 2'!EMBLEMFac26,MATCH(H304,'Model 2'!$S$8:$S$129,0)),P303)</f>
        <v>1.419688532</v>
      </c>
      <c r="Q304" s="33" t="str">
        <f t="array" ref="Q304">INDEX('Model 2'!EMBLEMFac9Fac18,MATCH(I304,'Model 2'!$A$133:$A$162,1),MATCH($D$4,'Model 2'!$C$132:$G$132,0))</f>
        <v>#N/A</v>
      </c>
      <c r="R304" s="33" t="str">
        <f t="shared" si="5"/>
        <v>#N/A</v>
      </c>
      <c r="S304" s="33" t="str">
        <f t="shared" si="2"/>
        <v>#N/A</v>
      </c>
      <c r="T304" s="5"/>
      <c r="U304" s="18">
        <f t="shared" si="19"/>
        <v>26</v>
      </c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18">
        <f t="shared" si="17"/>
        <v>105</v>
      </c>
      <c r="H305" s="5" t="s">
        <v>577</v>
      </c>
      <c r="I305" s="32" t="str">
        <f>IF('Model 2'!$B$168="C",$B$5*(1+'Model 2'!$B$167)^(U305-1),IF('Model 2'!$B$168="S",$B$5*(1+'Model 2'!$B$167*(U305-1)),$B$5))</f>
        <v>#N/A</v>
      </c>
      <c r="J305" s="33">
        <f t="shared" ref="J305:O305" si="307">J304</f>
        <v>0.6729383157</v>
      </c>
      <c r="K305" s="33">
        <f t="shared" si="307"/>
        <v>1.019852872</v>
      </c>
      <c r="L305" s="33">
        <f t="shared" si="307"/>
        <v>0.9584441392</v>
      </c>
      <c r="M305" s="33">
        <f t="shared" si="307"/>
        <v>0.9873117773</v>
      </c>
      <c r="N305" s="33">
        <f t="shared" si="307"/>
        <v>1.03427941</v>
      </c>
      <c r="O305" s="33">
        <f t="shared" si="307"/>
        <v>1</v>
      </c>
      <c r="P305" s="33">
        <f t="array" ref="P305">IFERROR(INDEX('Model 2'!EMBLEMFac26,MATCH(H305,'Model 2'!$S$8:$S$129,0)),P304)</f>
        <v>1.419688532</v>
      </c>
      <c r="Q305" s="33" t="str">
        <f t="array" ref="Q305">INDEX('Model 2'!EMBLEMFac9Fac18,MATCH(I305,'Model 2'!$A$133:$A$162,1),MATCH($D$4,'Model 2'!$C$132:$G$132,0))</f>
        <v>#N/A</v>
      </c>
      <c r="R305" s="33" t="str">
        <f t="shared" si="5"/>
        <v>#N/A</v>
      </c>
      <c r="S305" s="33" t="str">
        <f t="shared" si="2"/>
        <v>#N/A</v>
      </c>
      <c r="T305" s="5"/>
      <c r="U305" s="18">
        <f t="shared" si="19"/>
        <v>26</v>
      </c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18">
        <f t="shared" si="17"/>
        <v>105</v>
      </c>
      <c r="H306" s="5" t="s">
        <v>578</v>
      </c>
      <c r="I306" s="32" t="str">
        <f>IF('Model 2'!$B$168="C",$B$5*(1+'Model 2'!$B$167)^(U306-1),IF('Model 2'!$B$168="S",$B$5*(1+'Model 2'!$B$167*(U306-1)),$B$5))</f>
        <v>#N/A</v>
      </c>
      <c r="J306" s="33">
        <f t="shared" ref="J306:O306" si="308">J305</f>
        <v>0.6729383157</v>
      </c>
      <c r="K306" s="33">
        <f t="shared" si="308"/>
        <v>1.019852872</v>
      </c>
      <c r="L306" s="33">
        <f t="shared" si="308"/>
        <v>0.9584441392</v>
      </c>
      <c r="M306" s="33">
        <f t="shared" si="308"/>
        <v>0.9873117773</v>
      </c>
      <c r="N306" s="33">
        <f t="shared" si="308"/>
        <v>1.03427941</v>
      </c>
      <c r="O306" s="33">
        <f t="shared" si="308"/>
        <v>1</v>
      </c>
      <c r="P306" s="33">
        <f t="array" ref="P306">IFERROR(INDEX('Model 2'!EMBLEMFac26,MATCH(H306,'Model 2'!$S$8:$S$129,0)),P305)</f>
        <v>1.419688532</v>
      </c>
      <c r="Q306" s="33" t="str">
        <f t="array" ref="Q306">INDEX('Model 2'!EMBLEMFac9Fac18,MATCH(I306,'Model 2'!$A$133:$A$162,1),MATCH($D$4,'Model 2'!$C$132:$G$132,0))</f>
        <v>#N/A</v>
      </c>
      <c r="R306" s="33" t="str">
        <f t="shared" si="5"/>
        <v>#N/A</v>
      </c>
      <c r="S306" s="33" t="str">
        <f t="shared" si="2"/>
        <v>#N/A</v>
      </c>
      <c r="T306" s="5"/>
      <c r="U306" s="18">
        <f t="shared" si="19"/>
        <v>26</v>
      </c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18">
        <f t="shared" si="17"/>
        <v>105</v>
      </c>
      <c r="H307" s="5" t="s">
        <v>579</v>
      </c>
      <c r="I307" s="32" t="str">
        <f>IF('Model 2'!$B$168="C",$B$5*(1+'Model 2'!$B$167)^(U307-1),IF('Model 2'!$B$168="S",$B$5*(1+'Model 2'!$B$167*(U307-1)),$B$5))</f>
        <v>#N/A</v>
      </c>
      <c r="J307" s="33">
        <f t="shared" ref="J307:O307" si="309">J306</f>
        <v>0.6729383157</v>
      </c>
      <c r="K307" s="33">
        <f t="shared" si="309"/>
        <v>1.019852872</v>
      </c>
      <c r="L307" s="33">
        <f t="shared" si="309"/>
        <v>0.9584441392</v>
      </c>
      <c r="M307" s="33">
        <f t="shared" si="309"/>
        <v>0.9873117773</v>
      </c>
      <c r="N307" s="33">
        <f t="shared" si="309"/>
        <v>1.03427941</v>
      </c>
      <c r="O307" s="33">
        <f t="shared" si="309"/>
        <v>1</v>
      </c>
      <c r="P307" s="33">
        <f t="array" ref="P307">IFERROR(INDEX('Model 2'!EMBLEMFac26,MATCH(H307,'Model 2'!$S$8:$S$129,0)),P306)</f>
        <v>1.419688532</v>
      </c>
      <c r="Q307" s="33" t="str">
        <f t="array" ref="Q307">INDEX('Model 2'!EMBLEMFac9Fac18,MATCH(I307,'Model 2'!$A$133:$A$162,1),MATCH($D$4,'Model 2'!$C$132:$G$132,0))</f>
        <v>#N/A</v>
      </c>
      <c r="R307" s="33" t="str">
        <f t="shared" si="5"/>
        <v>#N/A</v>
      </c>
      <c r="S307" s="33" t="str">
        <f t="shared" si="2"/>
        <v>#N/A</v>
      </c>
      <c r="T307" s="5"/>
      <c r="U307" s="18">
        <f t="shared" si="19"/>
        <v>26</v>
      </c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18">
        <f t="shared" si="17"/>
        <v>105</v>
      </c>
      <c r="H308" s="5" t="s">
        <v>580</v>
      </c>
      <c r="I308" s="32" t="str">
        <f>IF('Model 2'!$B$168="C",$B$5*(1+'Model 2'!$B$167)^(U308-1),IF('Model 2'!$B$168="S",$B$5*(1+'Model 2'!$B$167*(U308-1)),$B$5))</f>
        <v>#N/A</v>
      </c>
      <c r="J308" s="33">
        <f t="shared" ref="J308:O308" si="310">J307</f>
        <v>0.6729383157</v>
      </c>
      <c r="K308" s="33">
        <f t="shared" si="310"/>
        <v>1.019852872</v>
      </c>
      <c r="L308" s="33">
        <f t="shared" si="310"/>
        <v>0.9584441392</v>
      </c>
      <c r="M308" s="33">
        <f t="shared" si="310"/>
        <v>0.9873117773</v>
      </c>
      <c r="N308" s="33">
        <f t="shared" si="310"/>
        <v>1.03427941</v>
      </c>
      <c r="O308" s="33">
        <f t="shared" si="310"/>
        <v>1</v>
      </c>
      <c r="P308" s="33">
        <f t="array" ref="P308">IFERROR(INDEX('Model 2'!EMBLEMFac26,MATCH(H308,'Model 2'!$S$8:$S$129,0)),P307)</f>
        <v>1.419688532</v>
      </c>
      <c r="Q308" s="33" t="str">
        <f t="array" ref="Q308">INDEX('Model 2'!EMBLEMFac9Fac18,MATCH(I308,'Model 2'!$A$133:$A$162,1),MATCH($D$4,'Model 2'!$C$132:$G$132,0))</f>
        <v>#N/A</v>
      </c>
      <c r="R308" s="33" t="str">
        <f t="shared" si="5"/>
        <v>#N/A</v>
      </c>
      <c r="S308" s="33" t="str">
        <f t="shared" si="2"/>
        <v>#N/A</v>
      </c>
      <c r="T308" s="5"/>
      <c r="U308" s="18">
        <f t="shared" si="19"/>
        <v>26</v>
      </c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18">
        <f t="shared" si="17"/>
        <v>105</v>
      </c>
      <c r="H309" s="5" t="s">
        <v>581</v>
      </c>
      <c r="I309" s="32" t="str">
        <f>IF('Model 2'!$B$168="C",$B$5*(1+'Model 2'!$B$167)^(U309-1),IF('Model 2'!$B$168="S",$B$5*(1+'Model 2'!$B$167*(U309-1)),$B$5))</f>
        <v>#N/A</v>
      </c>
      <c r="J309" s="33">
        <f t="shared" ref="J309:O309" si="311">J308</f>
        <v>0.6729383157</v>
      </c>
      <c r="K309" s="33">
        <f t="shared" si="311"/>
        <v>1.019852872</v>
      </c>
      <c r="L309" s="33">
        <f t="shared" si="311"/>
        <v>0.9584441392</v>
      </c>
      <c r="M309" s="33">
        <f t="shared" si="311"/>
        <v>0.9873117773</v>
      </c>
      <c r="N309" s="33">
        <f t="shared" si="311"/>
        <v>1.03427941</v>
      </c>
      <c r="O309" s="33">
        <f t="shared" si="311"/>
        <v>1</v>
      </c>
      <c r="P309" s="33">
        <f t="array" ref="P309">IFERROR(INDEX('Model 2'!EMBLEMFac26,MATCH(H309,'Model 2'!$S$8:$S$129,0)),P308)</f>
        <v>1.419688532</v>
      </c>
      <c r="Q309" s="33" t="str">
        <f t="array" ref="Q309">INDEX('Model 2'!EMBLEMFac9Fac18,MATCH(I309,'Model 2'!$A$133:$A$162,1),MATCH($D$4,'Model 2'!$C$132:$G$132,0))</f>
        <v>#N/A</v>
      </c>
      <c r="R309" s="33" t="str">
        <f t="shared" si="5"/>
        <v>#N/A</v>
      </c>
      <c r="S309" s="33" t="str">
        <f t="shared" si="2"/>
        <v>#N/A</v>
      </c>
      <c r="T309" s="5"/>
      <c r="U309" s="18">
        <f t="shared" si="19"/>
        <v>26</v>
      </c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18">
        <f t="shared" si="17"/>
        <v>105</v>
      </c>
      <c r="H310" s="5" t="s">
        <v>582</v>
      </c>
      <c r="I310" s="32" t="str">
        <f>IF('Model 2'!$B$168="C",$B$5*(1+'Model 2'!$B$167)^(U310-1),IF('Model 2'!$B$168="S",$B$5*(1+'Model 2'!$B$167*(U310-1)),$B$5))</f>
        <v>#N/A</v>
      </c>
      <c r="J310" s="33">
        <f t="shared" ref="J310:O310" si="312">J309</f>
        <v>0.6729383157</v>
      </c>
      <c r="K310" s="33">
        <f t="shared" si="312"/>
        <v>1.019852872</v>
      </c>
      <c r="L310" s="33">
        <f t="shared" si="312"/>
        <v>0.9584441392</v>
      </c>
      <c r="M310" s="33">
        <f t="shared" si="312"/>
        <v>0.9873117773</v>
      </c>
      <c r="N310" s="33">
        <f t="shared" si="312"/>
        <v>1.03427941</v>
      </c>
      <c r="O310" s="33">
        <f t="shared" si="312"/>
        <v>1</v>
      </c>
      <c r="P310" s="33">
        <f t="array" ref="P310">IFERROR(INDEX('Model 2'!EMBLEMFac26,MATCH(H310,'Model 2'!$S$8:$S$129,0)),P309)</f>
        <v>1.419688532</v>
      </c>
      <c r="Q310" s="33" t="str">
        <f t="array" ref="Q310">INDEX('Model 2'!EMBLEMFac9Fac18,MATCH(I310,'Model 2'!$A$133:$A$162,1),MATCH($D$4,'Model 2'!$C$132:$G$132,0))</f>
        <v>#N/A</v>
      </c>
      <c r="R310" s="33" t="str">
        <f t="shared" si="5"/>
        <v>#N/A</v>
      </c>
      <c r="S310" s="33" t="str">
        <f t="shared" si="2"/>
        <v>#N/A</v>
      </c>
      <c r="T310" s="5"/>
      <c r="U310" s="18">
        <f t="shared" si="19"/>
        <v>26</v>
      </c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18">
        <f t="shared" si="17"/>
        <v>105</v>
      </c>
      <c r="H311" s="5" t="s">
        <v>583</v>
      </c>
      <c r="I311" s="32" t="str">
        <f>IF('Model 2'!$B$168="C",$B$5*(1+'Model 2'!$B$167)^(U311-1),IF('Model 2'!$B$168="S",$B$5*(1+'Model 2'!$B$167*(U311-1)),$B$5))</f>
        <v>#N/A</v>
      </c>
      <c r="J311" s="33">
        <f t="shared" ref="J311:O311" si="313">J310</f>
        <v>0.6729383157</v>
      </c>
      <c r="K311" s="33">
        <f t="shared" si="313"/>
        <v>1.019852872</v>
      </c>
      <c r="L311" s="33">
        <f t="shared" si="313"/>
        <v>0.9584441392</v>
      </c>
      <c r="M311" s="33">
        <f t="shared" si="313"/>
        <v>0.9873117773</v>
      </c>
      <c r="N311" s="33">
        <f t="shared" si="313"/>
        <v>1.03427941</v>
      </c>
      <c r="O311" s="33">
        <f t="shared" si="313"/>
        <v>1</v>
      </c>
      <c r="P311" s="33">
        <f t="array" ref="P311">IFERROR(INDEX('Model 2'!EMBLEMFac26,MATCH(H311,'Model 2'!$S$8:$S$129,0)),P310)</f>
        <v>1.419688532</v>
      </c>
      <c r="Q311" s="33" t="str">
        <f t="array" ref="Q311">INDEX('Model 2'!EMBLEMFac9Fac18,MATCH(I311,'Model 2'!$A$133:$A$162,1),MATCH($D$4,'Model 2'!$C$132:$G$132,0))</f>
        <v>#N/A</v>
      </c>
      <c r="R311" s="33" t="str">
        <f t="shared" si="5"/>
        <v>#N/A</v>
      </c>
      <c r="S311" s="33" t="str">
        <f t="shared" si="2"/>
        <v>#N/A</v>
      </c>
      <c r="T311" s="5"/>
      <c r="U311" s="18">
        <f t="shared" si="19"/>
        <v>26</v>
      </c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18">
        <f t="shared" si="17"/>
        <v>105</v>
      </c>
      <c r="H312" s="5" t="s">
        <v>584</v>
      </c>
      <c r="I312" s="32" t="str">
        <f>IF('Model 2'!$B$168="C",$B$5*(1+'Model 2'!$B$167)^(U312-1),IF('Model 2'!$B$168="S",$B$5*(1+'Model 2'!$B$167*(U312-1)),$B$5))</f>
        <v>#N/A</v>
      </c>
      <c r="J312" s="33">
        <f t="shared" ref="J312:O312" si="314">J311</f>
        <v>0.6729383157</v>
      </c>
      <c r="K312" s="33">
        <f t="shared" si="314"/>
        <v>1.019852872</v>
      </c>
      <c r="L312" s="33">
        <f t="shared" si="314"/>
        <v>0.9584441392</v>
      </c>
      <c r="M312" s="33">
        <f t="shared" si="314"/>
        <v>0.9873117773</v>
      </c>
      <c r="N312" s="33">
        <f t="shared" si="314"/>
        <v>1.03427941</v>
      </c>
      <c r="O312" s="33">
        <f t="shared" si="314"/>
        <v>1</v>
      </c>
      <c r="P312" s="33">
        <f t="array" ref="P312">IFERROR(INDEX('Model 2'!EMBLEMFac26,MATCH(H312,'Model 2'!$S$8:$S$129,0)),P311)</f>
        <v>1.419688532</v>
      </c>
      <c r="Q312" s="33" t="str">
        <f t="array" ref="Q312">INDEX('Model 2'!EMBLEMFac9Fac18,MATCH(I312,'Model 2'!$A$133:$A$162,1),MATCH($D$4,'Model 2'!$C$132:$G$132,0))</f>
        <v>#N/A</v>
      </c>
      <c r="R312" s="33" t="str">
        <f t="shared" si="5"/>
        <v>#N/A</v>
      </c>
      <c r="S312" s="33" t="str">
        <f t="shared" si="2"/>
        <v>#N/A</v>
      </c>
      <c r="T312" s="5"/>
      <c r="U312" s="18">
        <f t="shared" si="19"/>
        <v>26</v>
      </c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18">
        <f t="shared" si="17"/>
        <v>105</v>
      </c>
      <c r="H313" s="5" t="s">
        <v>585</v>
      </c>
      <c r="I313" s="32" t="str">
        <f>IF('Model 2'!$B$168="C",$B$5*(1+'Model 2'!$B$167)^(U313-1),IF('Model 2'!$B$168="S",$B$5*(1+'Model 2'!$B$167*(U313-1)),$B$5))</f>
        <v>#N/A</v>
      </c>
      <c r="J313" s="33">
        <f t="shared" ref="J313:O313" si="315">J312</f>
        <v>0.6729383157</v>
      </c>
      <c r="K313" s="33">
        <f t="shared" si="315"/>
        <v>1.019852872</v>
      </c>
      <c r="L313" s="33">
        <f t="shared" si="315"/>
        <v>0.9584441392</v>
      </c>
      <c r="M313" s="33">
        <f t="shared" si="315"/>
        <v>0.9873117773</v>
      </c>
      <c r="N313" s="33">
        <f t="shared" si="315"/>
        <v>1.03427941</v>
      </c>
      <c r="O313" s="33">
        <f t="shared" si="315"/>
        <v>1</v>
      </c>
      <c r="P313" s="33">
        <f t="array" ref="P313">IFERROR(INDEX('Model 2'!EMBLEMFac26,MATCH(H313,'Model 2'!$S$8:$S$129,0)),P312)</f>
        <v>1.419688532</v>
      </c>
      <c r="Q313" s="33" t="str">
        <f t="array" ref="Q313">INDEX('Model 2'!EMBLEMFac9Fac18,MATCH(I313,'Model 2'!$A$133:$A$162,1),MATCH($D$4,'Model 2'!$C$132:$G$132,0))</f>
        <v>#N/A</v>
      </c>
      <c r="R313" s="33" t="str">
        <f t="shared" si="5"/>
        <v>#N/A</v>
      </c>
      <c r="S313" s="33" t="str">
        <f t="shared" si="2"/>
        <v>#N/A</v>
      </c>
      <c r="T313" s="5"/>
      <c r="U313" s="18">
        <f t="shared" si="19"/>
        <v>26</v>
      </c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18">
        <f t="shared" si="17"/>
        <v>105</v>
      </c>
      <c r="H314" s="5" t="s">
        <v>586</v>
      </c>
      <c r="I314" s="32" t="str">
        <f>IF('Model 2'!$B$168="C",$B$5*(1+'Model 2'!$B$167)^(U314-1),IF('Model 2'!$B$168="S",$B$5*(1+'Model 2'!$B$167*(U314-1)),$B$5))</f>
        <v>#N/A</v>
      </c>
      <c r="J314" s="33">
        <f t="shared" ref="J314:O314" si="316">J313</f>
        <v>0.6729383157</v>
      </c>
      <c r="K314" s="33">
        <f t="shared" si="316"/>
        <v>1.019852872</v>
      </c>
      <c r="L314" s="33">
        <f t="shared" si="316"/>
        <v>0.9584441392</v>
      </c>
      <c r="M314" s="33">
        <f t="shared" si="316"/>
        <v>0.9873117773</v>
      </c>
      <c r="N314" s="33">
        <f t="shared" si="316"/>
        <v>1.03427941</v>
      </c>
      <c r="O314" s="33">
        <f t="shared" si="316"/>
        <v>1</v>
      </c>
      <c r="P314" s="33">
        <f t="array" ref="P314">IFERROR(INDEX('Model 2'!EMBLEMFac26,MATCH(H314,'Model 2'!$S$8:$S$129,0)),P313)</f>
        <v>1.419688532</v>
      </c>
      <c r="Q314" s="33" t="str">
        <f t="array" ref="Q314">INDEX('Model 2'!EMBLEMFac9Fac18,MATCH(I314,'Model 2'!$A$133:$A$162,1),MATCH($D$4,'Model 2'!$C$132:$G$132,0))</f>
        <v>#N/A</v>
      </c>
      <c r="R314" s="33" t="str">
        <f t="shared" si="5"/>
        <v>#N/A</v>
      </c>
      <c r="S314" s="33" t="str">
        <f t="shared" si="2"/>
        <v>#N/A</v>
      </c>
      <c r="T314" s="5"/>
      <c r="U314" s="18">
        <f t="shared" si="19"/>
        <v>26</v>
      </c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18">
        <f t="shared" si="17"/>
        <v>105</v>
      </c>
      <c r="H315" s="5" t="s">
        <v>587</v>
      </c>
      <c r="I315" s="32" t="str">
        <f>IF('Model 2'!$B$168="C",$B$5*(1+'Model 2'!$B$167)^(U315-1),IF('Model 2'!$B$168="S",$B$5*(1+'Model 2'!$B$167*(U315-1)),$B$5))</f>
        <v>#N/A</v>
      </c>
      <c r="J315" s="33">
        <f t="shared" ref="J315:O315" si="317">J314</f>
        <v>0.6729383157</v>
      </c>
      <c r="K315" s="33">
        <f t="shared" si="317"/>
        <v>1.019852872</v>
      </c>
      <c r="L315" s="33">
        <f t="shared" si="317"/>
        <v>0.9584441392</v>
      </c>
      <c r="M315" s="33">
        <f t="shared" si="317"/>
        <v>0.9873117773</v>
      </c>
      <c r="N315" s="33">
        <f t="shared" si="317"/>
        <v>1.03427941</v>
      </c>
      <c r="O315" s="33">
        <f t="shared" si="317"/>
        <v>1</v>
      </c>
      <c r="P315" s="33">
        <f t="array" ref="P315">IFERROR(INDEX('Model 2'!EMBLEMFac26,MATCH(H315,'Model 2'!$S$8:$S$129,0)),P314)</f>
        <v>1.419688532</v>
      </c>
      <c r="Q315" s="33" t="str">
        <f t="array" ref="Q315">INDEX('Model 2'!EMBLEMFac9Fac18,MATCH(I315,'Model 2'!$A$133:$A$162,1),MATCH($D$4,'Model 2'!$C$132:$G$132,0))</f>
        <v>#N/A</v>
      </c>
      <c r="R315" s="33" t="str">
        <f t="shared" si="5"/>
        <v>#N/A</v>
      </c>
      <c r="S315" s="33" t="str">
        <f t="shared" si="2"/>
        <v>#N/A</v>
      </c>
      <c r="T315" s="5"/>
      <c r="U315" s="18">
        <f t="shared" si="19"/>
        <v>26</v>
      </c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18">
        <f t="shared" si="17"/>
        <v>106</v>
      </c>
      <c r="H316" s="5" t="s">
        <v>588</v>
      </c>
      <c r="I316" s="32" t="str">
        <f>IF('Model 2'!$B$168="C",$B$5*(1+'Model 2'!$B$167)^(U316-1),IF('Model 2'!$B$168="S",$B$5*(1+'Model 2'!$B$167*(U316-1)),$B$5))</f>
        <v>#N/A</v>
      </c>
      <c r="J316" s="33">
        <f t="shared" ref="J316:O316" si="318">J315</f>
        <v>0.6729383157</v>
      </c>
      <c r="K316" s="33">
        <f t="shared" si="318"/>
        <v>1.019852872</v>
      </c>
      <c r="L316" s="33">
        <f t="shared" si="318"/>
        <v>0.9584441392</v>
      </c>
      <c r="M316" s="33">
        <f t="shared" si="318"/>
        <v>0.9873117773</v>
      </c>
      <c r="N316" s="33">
        <f t="shared" si="318"/>
        <v>1.03427941</v>
      </c>
      <c r="O316" s="33">
        <f t="shared" si="318"/>
        <v>1</v>
      </c>
      <c r="P316" s="33">
        <f t="array" ref="P316">IFERROR(INDEX('Model 2'!EMBLEMFac26,MATCH(H316,'Model 2'!$S$8:$S$129,0)),P315)</f>
        <v>1.419688532</v>
      </c>
      <c r="Q316" s="33" t="str">
        <f t="array" ref="Q316">INDEX('Model 2'!EMBLEMFac9Fac18,MATCH(I316,'Model 2'!$A$133:$A$162,1),MATCH($D$4,'Model 2'!$C$132:$G$132,0))</f>
        <v>#N/A</v>
      </c>
      <c r="R316" s="33" t="str">
        <f t="shared" si="5"/>
        <v>#N/A</v>
      </c>
      <c r="S316" s="33" t="str">
        <f t="shared" si="2"/>
        <v>#N/A</v>
      </c>
      <c r="T316" s="5"/>
      <c r="U316" s="18">
        <f t="shared" si="19"/>
        <v>27</v>
      </c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18">
        <f t="shared" si="17"/>
        <v>106</v>
      </c>
      <c r="H317" s="5" t="s">
        <v>589</v>
      </c>
      <c r="I317" s="32" t="str">
        <f>IF('Model 2'!$B$168="C",$B$5*(1+'Model 2'!$B$167)^(U317-1),IF('Model 2'!$B$168="S",$B$5*(1+'Model 2'!$B$167*(U317-1)),$B$5))</f>
        <v>#N/A</v>
      </c>
      <c r="J317" s="33">
        <f t="shared" ref="J317:O317" si="319">J316</f>
        <v>0.6729383157</v>
      </c>
      <c r="K317" s="33">
        <f t="shared" si="319"/>
        <v>1.019852872</v>
      </c>
      <c r="L317" s="33">
        <f t="shared" si="319"/>
        <v>0.9584441392</v>
      </c>
      <c r="M317" s="33">
        <f t="shared" si="319"/>
        <v>0.9873117773</v>
      </c>
      <c r="N317" s="33">
        <f t="shared" si="319"/>
        <v>1.03427941</v>
      </c>
      <c r="O317" s="33">
        <f t="shared" si="319"/>
        <v>1</v>
      </c>
      <c r="P317" s="33">
        <f t="array" ref="P317">IFERROR(INDEX('Model 2'!EMBLEMFac26,MATCH(H317,'Model 2'!$S$8:$S$129,0)),P316)</f>
        <v>1.419688532</v>
      </c>
      <c r="Q317" s="33" t="str">
        <f t="array" ref="Q317">INDEX('Model 2'!EMBLEMFac9Fac18,MATCH(I317,'Model 2'!$A$133:$A$162,1),MATCH($D$4,'Model 2'!$C$132:$G$132,0))</f>
        <v>#N/A</v>
      </c>
      <c r="R317" s="33" t="str">
        <f t="shared" si="5"/>
        <v>#N/A</v>
      </c>
      <c r="S317" s="33" t="str">
        <f t="shared" si="2"/>
        <v>#N/A</v>
      </c>
      <c r="T317" s="5"/>
      <c r="U317" s="18">
        <f t="shared" si="19"/>
        <v>27</v>
      </c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18">
        <f t="shared" si="17"/>
        <v>106</v>
      </c>
      <c r="H318" s="5" t="s">
        <v>590</v>
      </c>
      <c r="I318" s="32" t="str">
        <f>IF('Model 2'!$B$168="C",$B$5*(1+'Model 2'!$B$167)^(U318-1),IF('Model 2'!$B$168="S",$B$5*(1+'Model 2'!$B$167*(U318-1)),$B$5))</f>
        <v>#N/A</v>
      </c>
      <c r="J318" s="33">
        <f t="shared" ref="J318:O318" si="320">J317</f>
        <v>0.6729383157</v>
      </c>
      <c r="K318" s="33">
        <f t="shared" si="320"/>
        <v>1.019852872</v>
      </c>
      <c r="L318" s="33">
        <f t="shared" si="320"/>
        <v>0.9584441392</v>
      </c>
      <c r="M318" s="33">
        <f t="shared" si="320"/>
        <v>0.9873117773</v>
      </c>
      <c r="N318" s="33">
        <f t="shared" si="320"/>
        <v>1.03427941</v>
      </c>
      <c r="O318" s="33">
        <f t="shared" si="320"/>
        <v>1</v>
      </c>
      <c r="P318" s="33">
        <f t="array" ref="P318">IFERROR(INDEX('Model 2'!EMBLEMFac26,MATCH(H318,'Model 2'!$S$8:$S$129,0)),P317)</f>
        <v>1.419688532</v>
      </c>
      <c r="Q318" s="33" t="str">
        <f t="array" ref="Q318">INDEX('Model 2'!EMBLEMFac9Fac18,MATCH(I318,'Model 2'!$A$133:$A$162,1),MATCH($D$4,'Model 2'!$C$132:$G$132,0))</f>
        <v>#N/A</v>
      </c>
      <c r="R318" s="33" t="str">
        <f t="shared" si="5"/>
        <v>#N/A</v>
      </c>
      <c r="S318" s="33" t="str">
        <f t="shared" si="2"/>
        <v>#N/A</v>
      </c>
      <c r="T318" s="5"/>
      <c r="U318" s="18">
        <f t="shared" si="19"/>
        <v>27</v>
      </c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18">
        <f t="shared" si="17"/>
        <v>106</v>
      </c>
      <c r="H319" s="5" t="s">
        <v>591</v>
      </c>
      <c r="I319" s="32" t="str">
        <f>IF('Model 2'!$B$168="C",$B$5*(1+'Model 2'!$B$167)^(U319-1),IF('Model 2'!$B$168="S",$B$5*(1+'Model 2'!$B$167*(U319-1)),$B$5))</f>
        <v>#N/A</v>
      </c>
      <c r="J319" s="33">
        <f t="shared" ref="J319:O319" si="321">J318</f>
        <v>0.6729383157</v>
      </c>
      <c r="K319" s="33">
        <f t="shared" si="321"/>
        <v>1.019852872</v>
      </c>
      <c r="L319" s="33">
        <f t="shared" si="321"/>
        <v>0.9584441392</v>
      </c>
      <c r="M319" s="33">
        <f t="shared" si="321"/>
        <v>0.9873117773</v>
      </c>
      <c r="N319" s="33">
        <f t="shared" si="321"/>
        <v>1.03427941</v>
      </c>
      <c r="O319" s="33">
        <f t="shared" si="321"/>
        <v>1</v>
      </c>
      <c r="P319" s="33">
        <f t="array" ref="P319">IFERROR(INDEX('Model 2'!EMBLEMFac26,MATCH(H319,'Model 2'!$S$8:$S$129,0)),P318)</f>
        <v>1.419688532</v>
      </c>
      <c r="Q319" s="33" t="str">
        <f t="array" ref="Q319">INDEX('Model 2'!EMBLEMFac9Fac18,MATCH(I319,'Model 2'!$A$133:$A$162,1),MATCH($D$4,'Model 2'!$C$132:$G$132,0))</f>
        <v>#N/A</v>
      </c>
      <c r="R319" s="33" t="str">
        <f t="shared" si="5"/>
        <v>#N/A</v>
      </c>
      <c r="S319" s="33" t="str">
        <f t="shared" si="2"/>
        <v>#N/A</v>
      </c>
      <c r="T319" s="5"/>
      <c r="U319" s="18">
        <f t="shared" si="19"/>
        <v>27</v>
      </c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18">
        <f t="shared" si="17"/>
        <v>106</v>
      </c>
      <c r="H320" s="5" t="s">
        <v>592</v>
      </c>
      <c r="I320" s="32" t="str">
        <f>IF('Model 2'!$B$168="C",$B$5*(1+'Model 2'!$B$167)^(U320-1),IF('Model 2'!$B$168="S",$B$5*(1+'Model 2'!$B$167*(U320-1)),$B$5))</f>
        <v>#N/A</v>
      </c>
      <c r="J320" s="33">
        <f t="shared" ref="J320:O320" si="322">J319</f>
        <v>0.6729383157</v>
      </c>
      <c r="K320" s="33">
        <f t="shared" si="322"/>
        <v>1.019852872</v>
      </c>
      <c r="L320" s="33">
        <f t="shared" si="322"/>
        <v>0.9584441392</v>
      </c>
      <c r="M320" s="33">
        <f t="shared" si="322"/>
        <v>0.9873117773</v>
      </c>
      <c r="N320" s="33">
        <f t="shared" si="322"/>
        <v>1.03427941</v>
      </c>
      <c r="O320" s="33">
        <f t="shared" si="322"/>
        <v>1</v>
      </c>
      <c r="P320" s="33">
        <f t="array" ref="P320">IFERROR(INDEX('Model 2'!EMBLEMFac26,MATCH(H320,'Model 2'!$S$8:$S$129,0)),P319)</f>
        <v>1.419688532</v>
      </c>
      <c r="Q320" s="33" t="str">
        <f t="array" ref="Q320">INDEX('Model 2'!EMBLEMFac9Fac18,MATCH(I320,'Model 2'!$A$133:$A$162,1),MATCH($D$4,'Model 2'!$C$132:$G$132,0))</f>
        <v>#N/A</v>
      </c>
      <c r="R320" s="33" t="str">
        <f t="shared" si="5"/>
        <v>#N/A</v>
      </c>
      <c r="S320" s="33" t="str">
        <f t="shared" si="2"/>
        <v>#N/A</v>
      </c>
      <c r="T320" s="5"/>
      <c r="U320" s="18">
        <f t="shared" si="19"/>
        <v>27</v>
      </c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18">
        <f t="shared" si="17"/>
        <v>106</v>
      </c>
      <c r="H321" s="5" t="s">
        <v>593</v>
      </c>
      <c r="I321" s="32" t="str">
        <f>IF('Model 2'!$B$168="C",$B$5*(1+'Model 2'!$B$167)^(U321-1),IF('Model 2'!$B$168="S",$B$5*(1+'Model 2'!$B$167*(U321-1)),$B$5))</f>
        <v>#N/A</v>
      </c>
      <c r="J321" s="33">
        <f t="shared" ref="J321:O321" si="323">J320</f>
        <v>0.6729383157</v>
      </c>
      <c r="K321" s="33">
        <f t="shared" si="323"/>
        <v>1.019852872</v>
      </c>
      <c r="L321" s="33">
        <f t="shared" si="323"/>
        <v>0.9584441392</v>
      </c>
      <c r="M321" s="33">
        <f t="shared" si="323"/>
        <v>0.9873117773</v>
      </c>
      <c r="N321" s="33">
        <f t="shared" si="323"/>
        <v>1.03427941</v>
      </c>
      <c r="O321" s="33">
        <f t="shared" si="323"/>
        <v>1</v>
      </c>
      <c r="P321" s="33">
        <f t="array" ref="P321">IFERROR(INDEX('Model 2'!EMBLEMFac26,MATCH(H321,'Model 2'!$S$8:$S$129,0)),P320)</f>
        <v>1.419688532</v>
      </c>
      <c r="Q321" s="33" t="str">
        <f t="array" ref="Q321">INDEX('Model 2'!EMBLEMFac9Fac18,MATCH(I321,'Model 2'!$A$133:$A$162,1),MATCH($D$4,'Model 2'!$C$132:$G$132,0))</f>
        <v>#N/A</v>
      </c>
      <c r="R321" s="33" t="str">
        <f t="shared" si="5"/>
        <v>#N/A</v>
      </c>
      <c r="S321" s="33" t="str">
        <f t="shared" si="2"/>
        <v>#N/A</v>
      </c>
      <c r="T321" s="5"/>
      <c r="U321" s="18">
        <f t="shared" si="19"/>
        <v>27</v>
      </c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18">
        <f t="shared" si="17"/>
        <v>106</v>
      </c>
      <c r="H322" s="5" t="s">
        <v>594</v>
      </c>
      <c r="I322" s="32" t="str">
        <f>IF('Model 2'!$B$168="C",$B$5*(1+'Model 2'!$B$167)^(U322-1),IF('Model 2'!$B$168="S",$B$5*(1+'Model 2'!$B$167*(U322-1)),$B$5))</f>
        <v>#N/A</v>
      </c>
      <c r="J322" s="33">
        <f t="shared" ref="J322:O322" si="324">J321</f>
        <v>0.6729383157</v>
      </c>
      <c r="K322" s="33">
        <f t="shared" si="324"/>
        <v>1.019852872</v>
      </c>
      <c r="L322" s="33">
        <f t="shared" si="324"/>
        <v>0.9584441392</v>
      </c>
      <c r="M322" s="33">
        <f t="shared" si="324"/>
        <v>0.9873117773</v>
      </c>
      <c r="N322" s="33">
        <f t="shared" si="324"/>
        <v>1.03427941</v>
      </c>
      <c r="O322" s="33">
        <f t="shared" si="324"/>
        <v>1</v>
      </c>
      <c r="P322" s="33">
        <f t="array" ref="P322">IFERROR(INDEX('Model 2'!EMBLEMFac26,MATCH(H322,'Model 2'!$S$8:$S$129,0)),P321)</f>
        <v>1.419688532</v>
      </c>
      <c r="Q322" s="33" t="str">
        <f t="array" ref="Q322">INDEX('Model 2'!EMBLEMFac9Fac18,MATCH(I322,'Model 2'!$A$133:$A$162,1),MATCH($D$4,'Model 2'!$C$132:$G$132,0))</f>
        <v>#N/A</v>
      </c>
      <c r="R322" s="33" t="str">
        <f t="shared" si="5"/>
        <v>#N/A</v>
      </c>
      <c r="S322" s="33" t="str">
        <f t="shared" si="2"/>
        <v>#N/A</v>
      </c>
      <c r="T322" s="5"/>
      <c r="U322" s="18">
        <f t="shared" si="19"/>
        <v>27</v>
      </c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18">
        <f t="shared" si="17"/>
        <v>106</v>
      </c>
      <c r="H323" s="5" t="s">
        <v>595</v>
      </c>
      <c r="I323" s="32" t="str">
        <f>IF('Model 2'!$B$168="C",$B$5*(1+'Model 2'!$B$167)^(U323-1),IF('Model 2'!$B$168="S",$B$5*(1+'Model 2'!$B$167*(U323-1)),$B$5))</f>
        <v>#N/A</v>
      </c>
      <c r="J323" s="33">
        <f t="shared" ref="J323:O323" si="325">J322</f>
        <v>0.6729383157</v>
      </c>
      <c r="K323" s="33">
        <f t="shared" si="325"/>
        <v>1.019852872</v>
      </c>
      <c r="L323" s="33">
        <f t="shared" si="325"/>
        <v>0.9584441392</v>
      </c>
      <c r="M323" s="33">
        <f t="shared" si="325"/>
        <v>0.9873117773</v>
      </c>
      <c r="N323" s="33">
        <f t="shared" si="325"/>
        <v>1.03427941</v>
      </c>
      <c r="O323" s="33">
        <f t="shared" si="325"/>
        <v>1</v>
      </c>
      <c r="P323" s="33">
        <f t="array" ref="P323">IFERROR(INDEX('Model 2'!EMBLEMFac26,MATCH(H323,'Model 2'!$S$8:$S$129,0)),P322)</f>
        <v>1.419688532</v>
      </c>
      <c r="Q323" s="33" t="str">
        <f t="array" ref="Q323">INDEX('Model 2'!EMBLEMFac9Fac18,MATCH(I323,'Model 2'!$A$133:$A$162,1),MATCH($D$4,'Model 2'!$C$132:$G$132,0))</f>
        <v>#N/A</v>
      </c>
      <c r="R323" s="33" t="str">
        <f t="shared" si="5"/>
        <v>#N/A</v>
      </c>
      <c r="S323" s="33" t="str">
        <f t="shared" si="2"/>
        <v>#N/A</v>
      </c>
      <c r="T323" s="5"/>
      <c r="U323" s="18">
        <f t="shared" si="19"/>
        <v>27</v>
      </c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18">
        <f t="shared" si="17"/>
        <v>106</v>
      </c>
      <c r="H324" s="5" t="s">
        <v>596</v>
      </c>
      <c r="I324" s="32" t="str">
        <f>IF('Model 2'!$B$168="C",$B$5*(1+'Model 2'!$B$167)^(U324-1),IF('Model 2'!$B$168="S",$B$5*(1+'Model 2'!$B$167*(U324-1)),$B$5))</f>
        <v>#N/A</v>
      </c>
      <c r="J324" s="33">
        <f t="shared" ref="J324:O324" si="326">J323</f>
        <v>0.6729383157</v>
      </c>
      <c r="K324" s="33">
        <f t="shared" si="326"/>
        <v>1.019852872</v>
      </c>
      <c r="L324" s="33">
        <f t="shared" si="326"/>
        <v>0.9584441392</v>
      </c>
      <c r="M324" s="33">
        <f t="shared" si="326"/>
        <v>0.9873117773</v>
      </c>
      <c r="N324" s="33">
        <f t="shared" si="326"/>
        <v>1.03427941</v>
      </c>
      <c r="O324" s="33">
        <f t="shared" si="326"/>
        <v>1</v>
      </c>
      <c r="P324" s="33">
        <f t="array" ref="P324">IFERROR(INDEX('Model 2'!EMBLEMFac26,MATCH(H324,'Model 2'!$S$8:$S$129,0)),P323)</f>
        <v>1.419688532</v>
      </c>
      <c r="Q324" s="33" t="str">
        <f t="array" ref="Q324">INDEX('Model 2'!EMBLEMFac9Fac18,MATCH(I324,'Model 2'!$A$133:$A$162,1),MATCH($D$4,'Model 2'!$C$132:$G$132,0))</f>
        <v>#N/A</v>
      </c>
      <c r="R324" s="33" t="str">
        <f t="shared" si="5"/>
        <v>#N/A</v>
      </c>
      <c r="S324" s="33" t="str">
        <f t="shared" si="2"/>
        <v>#N/A</v>
      </c>
      <c r="T324" s="5"/>
      <c r="U324" s="18">
        <f t="shared" si="19"/>
        <v>27</v>
      </c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18">
        <f t="shared" si="17"/>
        <v>106</v>
      </c>
      <c r="H325" s="5" t="s">
        <v>597</v>
      </c>
      <c r="I325" s="32" t="str">
        <f>IF('Model 2'!$B$168="C",$B$5*(1+'Model 2'!$B$167)^(U325-1),IF('Model 2'!$B$168="S",$B$5*(1+'Model 2'!$B$167*(U325-1)),$B$5))</f>
        <v>#N/A</v>
      </c>
      <c r="J325" s="33">
        <f t="shared" ref="J325:O325" si="327">J324</f>
        <v>0.6729383157</v>
      </c>
      <c r="K325" s="33">
        <f t="shared" si="327"/>
        <v>1.019852872</v>
      </c>
      <c r="L325" s="33">
        <f t="shared" si="327"/>
        <v>0.9584441392</v>
      </c>
      <c r="M325" s="33">
        <f t="shared" si="327"/>
        <v>0.9873117773</v>
      </c>
      <c r="N325" s="33">
        <f t="shared" si="327"/>
        <v>1.03427941</v>
      </c>
      <c r="O325" s="33">
        <f t="shared" si="327"/>
        <v>1</v>
      </c>
      <c r="P325" s="33">
        <f t="array" ref="P325">IFERROR(INDEX('Model 2'!EMBLEMFac26,MATCH(H325,'Model 2'!$S$8:$S$129,0)),P324)</f>
        <v>1.419688532</v>
      </c>
      <c r="Q325" s="33" t="str">
        <f t="array" ref="Q325">INDEX('Model 2'!EMBLEMFac9Fac18,MATCH(I325,'Model 2'!$A$133:$A$162,1),MATCH($D$4,'Model 2'!$C$132:$G$132,0))</f>
        <v>#N/A</v>
      </c>
      <c r="R325" s="33" t="str">
        <f t="shared" si="5"/>
        <v>#N/A</v>
      </c>
      <c r="S325" s="33" t="str">
        <f t="shared" si="2"/>
        <v>#N/A</v>
      </c>
      <c r="T325" s="5"/>
      <c r="U325" s="18">
        <f t="shared" si="19"/>
        <v>27</v>
      </c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18">
        <f t="shared" si="17"/>
        <v>106</v>
      </c>
      <c r="H326" s="5" t="s">
        <v>598</v>
      </c>
      <c r="I326" s="32" t="str">
        <f>IF('Model 2'!$B$168="C",$B$5*(1+'Model 2'!$B$167)^(U326-1),IF('Model 2'!$B$168="S",$B$5*(1+'Model 2'!$B$167*(U326-1)),$B$5))</f>
        <v>#N/A</v>
      </c>
      <c r="J326" s="33">
        <f t="shared" ref="J326:O326" si="328">J325</f>
        <v>0.6729383157</v>
      </c>
      <c r="K326" s="33">
        <f t="shared" si="328"/>
        <v>1.019852872</v>
      </c>
      <c r="L326" s="33">
        <f t="shared" si="328"/>
        <v>0.9584441392</v>
      </c>
      <c r="M326" s="33">
        <f t="shared" si="328"/>
        <v>0.9873117773</v>
      </c>
      <c r="N326" s="33">
        <f t="shared" si="328"/>
        <v>1.03427941</v>
      </c>
      <c r="O326" s="33">
        <f t="shared" si="328"/>
        <v>1</v>
      </c>
      <c r="P326" s="33">
        <f t="array" ref="P326">IFERROR(INDEX('Model 2'!EMBLEMFac26,MATCH(H326,'Model 2'!$S$8:$S$129,0)),P325)</f>
        <v>1.419688532</v>
      </c>
      <c r="Q326" s="33" t="str">
        <f t="array" ref="Q326">INDEX('Model 2'!EMBLEMFac9Fac18,MATCH(I326,'Model 2'!$A$133:$A$162,1),MATCH($D$4,'Model 2'!$C$132:$G$132,0))</f>
        <v>#N/A</v>
      </c>
      <c r="R326" s="33" t="str">
        <f t="shared" si="5"/>
        <v>#N/A</v>
      </c>
      <c r="S326" s="33" t="str">
        <f t="shared" si="2"/>
        <v>#N/A</v>
      </c>
      <c r="T326" s="5"/>
      <c r="U326" s="18">
        <f t="shared" si="19"/>
        <v>27</v>
      </c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18">
        <f t="shared" si="17"/>
        <v>106</v>
      </c>
      <c r="H327" s="5" t="s">
        <v>599</v>
      </c>
      <c r="I327" s="32" t="str">
        <f>IF('Model 2'!$B$168="C",$B$5*(1+'Model 2'!$B$167)^(U327-1),IF('Model 2'!$B$168="S",$B$5*(1+'Model 2'!$B$167*(U327-1)),$B$5))</f>
        <v>#N/A</v>
      </c>
      <c r="J327" s="33">
        <f t="shared" ref="J327:O327" si="329">J326</f>
        <v>0.6729383157</v>
      </c>
      <c r="K327" s="33">
        <f t="shared" si="329"/>
        <v>1.019852872</v>
      </c>
      <c r="L327" s="33">
        <f t="shared" si="329"/>
        <v>0.9584441392</v>
      </c>
      <c r="M327" s="33">
        <f t="shared" si="329"/>
        <v>0.9873117773</v>
      </c>
      <c r="N327" s="33">
        <f t="shared" si="329"/>
        <v>1.03427941</v>
      </c>
      <c r="O327" s="33">
        <f t="shared" si="329"/>
        <v>1</v>
      </c>
      <c r="P327" s="33">
        <f t="array" ref="P327">IFERROR(INDEX('Model 2'!EMBLEMFac26,MATCH(H327,'Model 2'!$S$8:$S$129,0)),P326)</f>
        <v>1.419688532</v>
      </c>
      <c r="Q327" s="33" t="str">
        <f t="array" ref="Q327">INDEX('Model 2'!EMBLEMFac9Fac18,MATCH(I327,'Model 2'!$A$133:$A$162,1),MATCH($D$4,'Model 2'!$C$132:$G$132,0))</f>
        <v>#N/A</v>
      </c>
      <c r="R327" s="33" t="str">
        <f t="shared" si="5"/>
        <v>#N/A</v>
      </c>
      <c r="S327" s="33" t="str">
        <f t="shared" si="2"/>
        <v>#N/A</v>
      </c>
      <c r="T327" s="5"/>
      <c r="U327" s="18">
        <f t="shared" si="19"/>
        <v>27</v>
      </c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18">
        <f t="shared" si="17"/>
        <v>107</v>
      </c>
      <c r="H328" s="5" t="s">
        <v>600</v>
      </c>
      <c r="I328" s="32" t="str">
        <f>IF('Model 2'!$B$168="C",$B$5*(1+'Model 2'!$B$167)^(U328-1),IF('Model 2'!$B$168="S",$B$5*(1+'Model 2'!$B$167*(U328-1)),$B$5))</f>
        <v>#N/A</v>
      </c>
      <c r="J328" s="33">
        <f t="shared" ref="J328:O328" si="330">J327</f>
        <v>0.6729383157</v>
      </c>
      <c r="K328" s="33">
        <f t="shared" si="330"/>
        <v>1.019852872</v>
      </c>
      <c r="L328" s="33">
        <f t="shared" si="330"/>
        <v>0.9584441392</v>
      </c>
      <c r="M328" s="33">
        <f t="shared" si="330"/>
        <v>0.9873117773</v>
      </c>
      <c r="N328" s="33">
        <f t="shared" si="330"/>
        <v>1.03427941</v>
      </c>
      <c r="O328" s="33">
        <f t="shared" si="330"/>
        <v>1</v>
      </c>
      <c r="P328" s="33">
        <f t="array" ref="P328">IFERROR(INDEX('Model 2'!EMBLEMFac26,MATCH(H328,'Model 2'!$S$8:$S$129,0)),P327)</f>
        <v>1.419688532</v>
      </c>
      <c r="Q328" s="33" t="str">
        <f t="array" ref="Q328">INDEX('Model 2'!EMBLEMFac9Fac18,MATCH(I328,'Model 2'!$A$133:$A$162,1),MATCH($D$4,'Model 2'!$C$132:$G$132,0))</f>
        <v>#N/A</v>
      </c>
      <c r="R328" s="33" t="str">
        <f t="shared" si="5"/>
        <v>#N/A</v>
      </c>
      <c r="S328" s="33" t="str">
        <f t="shared" si="2"/>
        <v>#N/A</v>
      </c>
      <c r="T328" s="5"/>
      <c r="U328" s="18">
        <f t="shared" si="19"/>
        <v>28</v>
      </c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18">
        <f t="shared" si="17"/>
        <v>107</v>
      </c>
      <c r="H329" s="5" t="s">
        <v>601</v>
      </c>
      <c r="I329" s="32" t="str">
        <f>IF('Model 2'!$B$168="C",$B$5*(1+'Model 2'!$B$167)^(U329-1),IF('Model 2'!$B$168="S",$B$5*(1+'Model 2'!$B$167*(U329-1)),$B$5))</f>
        <v>#N/A</v>
      </c>
      <c r="J329" s="33">
        <f t="shared" ref="J329:O329" si="331">J328</f>
        <v>0.6729383157</v>
      </c>
      <c r="K329" s="33">
        <f t="shared" si="331"/>
        <v>1.019852872</v>
      </c>
      <c r="L329" s="33">
        <f t="shared" si="331"/>
        <v>0.9584441392</v>
      </c>
      <c r="M329" s="33">
        <f t="shared" si="331"/>
        <v>0.9873117773</v>
      </c>
      <c r="N329" s="33">
        <f t="shared" si="331"/>
        <v>1.03427941</v>
      </c>
      <c r="O329" s="33">
        <f t="shared" si="331"/>
        <v>1</v>
      </c>
      <c r="P329" s="33">
        <f t="array" ref="P329">IFERROR(INDEX('Model 2'!EMBLEMFac26,MATCH(H329,'Model 2'!$S$8:$S$129,0)),P328)</f>
        <v>1.419688532</v>
      </c>
      <c r="Q329" s="33" t="str">
        <f t="array" ref="Q329">INDEX('Model 2'!EMBLEMFac9Fac18,MATCH(I329,'Model 2'!$A$133:$A$162,1),MATCH($D$4,'Model 2'!$C$132:$G$132,0))</f>
        <v>#N/A</v>
      </c>
      <c r="R329" s="33" t="str">
        <f t="shared" si="5"/>
        <v>#N/A</v>
      </c>
      <c r="S329" s="33" t="str">
        <f t="shared" si="2"/>
        <v>#N/A</v>
      </c>
      <c r="T329" s="5"/>
      <c r="U329" s="18">
        <f t="shared" si="19"/>
        <v>28</v>
      </c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18">
        <f t="shared" si="17"/>
        <v>107</v>
      </c>
      <c r="H330" s="5" t="s">
        <v>602</v>
      </c>
      <c r="I330" s="32" t="str">
        <f>IF('Model 2'!$B$168="C",$B$5*(1+'Model 2'!$B$167)^(U330-1),IF('Model 2'!$B$168="S",$B$5*(1+'Model 2'!$B$167*(U330-1)),$B$5))</f>
        <v>#N/A</v>
      </c>
      <c r="J330" s="33">
        <f t="shared" ref="J330:O330" si="332">J329</f>
        <v>0.6729383157</v>
      </c>
      <c r="K330" s="33">
        <f t="shared" si="332"/>
        <v>1.019852872</v>
      </c>
      <c r="L330" s="33">
        <f t="shared" si="332"/>
        <v>0.9584441392</v>
      </c>
      <c r="M330" s="33">
        <f t="shared" si="332"/>
        <v>0.9873117773</v>
      </c>
      <c r="N330" s="33">
        <f t="shared" si="332"/>
        <v>1.03427941</v>
      </c>
      <c r="O330" s="33">
        <f t="shared" si="332"/>
        <v>1</v>
      </c>
      <c r="P330" s="33">
        <f t="array" ref="P330">IFERROR(INDEX('Model 2'!EMBLEMFac26,MATCH(H330,'Model 2'!$S$8:$S$129,0)),P329)</f>
        <v>1.419688532</v>
      </c>
      <c r="Q330" s="33" t="str">
        <f t="array" ref="Q330">INDEX('Model 2'!EMBLEMFac9Fac18,MATCH(I330,'Model 2'!$A$133:$A$162,1),MATCH($D$4,'Model 2'!$C$132:$G$132,0))</f>
        <v>#N/A</v>
      </c>
      <c r="R330" s="33" t="str">
        <f t="shared" si="5"/>
        <v>#N/A</v>
      </c>
      <c r="S330" s="33" t="str">
        <f t="shared" si="2"/>
        <v>#N/A</v>
      </c>
      <c r="T330" s="5"/>
      <c r="U330" s="18">
        <f t="shared" si="19"/>
        <v>28</v>
      </c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18">
        <f t="shared" si="17"/>
        <v>107</v>
      </c>
      <c r="H331" s="5" t="s">
        <v>603</v>
      </c>
      <c r="I331" s="32" t="str">
        <f>IF('Model 2'!$B$168="C",$B$5*(1+'Model 2'!$B$167)^(U331-1),IF('Model 2'!$B$168="S",$B$5*(1+'Model 2'!$B$167*(U331-1)),$B$5))</f>
        <v>#N/A</v>
      </c>
      <c r="J331" s="33">
        <f t="shared" ref="J331:O331" si="333">J330</f>
        <v>0.6729383157</v>
      </c>
      <c r="K331" s="33">
        <f t="shared" si="333"/>
        <v>1.019852872</v>
      </c>
      <c r="L331" s="33">
        <f t="shared" si="333"/>
        <v>0.9584441392</v>
      </c>
      <c r="M331" s="33">
        <f t="shared" si="333"/>
        <v>0.9873117773</v>
      </c>
      <c r="N331" s="33">
        <f t="shared" si="333"/>
        <v>1.03427941</v>
      </c>
      <c r="O331" s="33">
        <f t="shared" si="333"/>
        <v>1</v>
      </c>
      <c r="P331" s="33">
        <f t="array" ref="P331">IFERROR(INDEX('Model 2'!EMBLEMFac26,MATCH(H331,'Model 2'!$S$8:$S$129,0)),P330)</f>
        <v>1.419688532</v>
      </c>
      <c r="Q331" s="33" t="str">
        <f t="array" ref="Q331">INDEX('Model 2'!EMBLEMFac9Fac18,MATCH(I331,'Model 2'!$A$133:$A$162,1),MATCH($D$4,'Model 2'!$C$132:$G$132,0))</f>
        <v>#N/A</v>
      </c>
      <c r="R331" s="33" t="str">
        <f t="shared" si="5"/>
        <v>#N/A</v>
      </c>
      <c r="S331" s="33" t="str">
        <f t="shared" si="2"/>
        <v>#N/A</v>
      </c>
      <c r="T331" s="5"/>
      <c r="U331" s="18">
        <f t="shared" si="19"/>
        <v>28</v>
      </c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18">
        <f t="shared" si="17"/>
        <v>107</v>
      </c>
      <c r="H332" s="5" t="s">
        <v>604</v>
      </c>
      <c r="I332" s="32" t="str">
        <f>IF('Model 2'!$B$168="C",$B$5*(1+'Model 2'!$B$167)^(U332-1),IF('Model 2'!$B$168="S",$B$5*(1+'Model 2'!$B$167*(U332-1)),$B$5))</f>
        <v>#N/A</v>
      </c>
      <c r="J332" s="33">
        <f t="shared" ref="J332:O332" si="334">J331</f>
        <v>0.6729383157</v>
      </c>
      <c r="K332" s="33">
        <f t="shared" si="334"/>
        <v>1.019852872</v>
      </c>
      <c r="L332" s="33">
        <f t="shared" si="334"/>
        <v>0.9584441392</v>
      </c>
      <c r="M332" s="33">
        <f t="shared" si="334"/>
        <v>0.9873117773</v>
      </c>
      <c r="N332" s="33">
        <f t="shared" si="334"/>
        <v>1.03427941</v>
      </c>
      <c r="O332" s="33">
        <f t="shared" si="334"/>
        <v>1</v>
      </c>
      <c r="P332" s="33">
        <f t="array" ref="P332">IFERROR(INDEX('Model 2'!EMBLEMFac26,MATCH(H332,'Model 2'!$S$8:$S$129,0)),P331)</f>
        <v>1.419688532</v>
      </c>
      <c r="Q332" s="33" t="str">
        <f t="array" ref="Q332">INDEX('Model 2'!EMBLEMFac9Fac18,MATCH(I332,'Model 2'!$A$133:$A$162,1),MATCH($D$4,'Model 2'!$C$132:$G$132,0))</f>
        <v>#N/A</v>
      </c>
      <c r="R332" s="33" t="str">
        <f t="shared" si="5"/>
        <v>#N/A</v>
      </c>
      <c r="S332" s="33" t="str">
        <f t="shared" si="2"/>
        <v>#N/A</v>
      </c>
      <c r="T332" s="5"/>
      <c r="U332" s="18">
        <f t="shared" si="19"/>
        <v>28</v>
      </c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18">
        <f t="shared" si="17"/>
        <v>107</v>
      </c>
      <c r="H333" s="5" t="s">
        <v>605</v>
      </c>
      <c r="I333" s="32" t="str">
        <f>IF('Model 2'!$B$168="C",$B$5*(1+'Model 2'!$B$167)^(U333-1),IF('Model 2'!$B$168="S",$B$5*(1+'Model 2'!$B$167*(U333-1)),$B$5))</f>
        <v>#N/A</v>
      </c>
      <c r="J333" s="33">
        <f t="shared" ref="J333:O333" si="335">J332</f>
        <v>0.6729383157</v>
      </c>
      <c r="K333" s="33">
        <f t="shared" si="335"/>
        <v>1.019852872</v>
      </c>
      <c r="L333" s="33">
        <f t="shared" si="335"/>
        <v>0.9584441392</v>
      </c>
      <c r="M333" s="33">
        <f t="shared" si="335"/>
        <v>0.9873117773</v>
      </c>
      <c r="N333" s="33">
        <f t="shared" si="335"/>
        <v>1.03427941</v>
      </c>
      <c r="O333" s="33">
        <f t="shared" si="335"/>
        <v>1</v>
      </c>
      <c r="P333" s="33">
        <f t="array" ref="P333">IFERROR(INDEX('Model 2'!EMBLEMFac26,MATCH(H333,'Model 2'!$S$8:$S$129,0)),P332)</f>
        <v>1.419688532</v>
      </c>
      <c r="Q333" s="33" t="str">
        <f t="array" ref="Q333">INDEX('Model 2'!EMBLEMFac9Fac18,MATCH(I333,'Model 2'!$A$133:$A$162,1),MATCH($D$4,'Model 2'!$C$132:$G$132,0))</f>
        <v>#N/A</v>
      </c>
      <c r="R333" s="33" t="str">
        <f t="shared" si="5"/>
        <v>#N/A</v>
      </c>
      <c r="S333" s="33" t="str">
        <f t="shared" si="2"/>
        <v>#N/A</v>
      </c>
      <c r="T333" s="5"/>
      <c r="U333" s="18">
        <f t="shared" si="19"/>
        <v>28</v>
      </c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18">
        <f t="shared" si="17"/>
        <v>107</v>
      </c>
      <c r="H334" s="5" t="s">
        <v>606</v>
      </c>
      <c r="I334" s="32" t="str">
        <f>IF('Model 2'!$B$168="C",$B$5*(1+'Model 2'!$B$167)^(U334-1),IF('Model 2'!$B$168="S",$B$5*(1+'Model 2'!$B$167*(U334-1)),$B$5))</f>
        <v>#N/A</v>
      </c>
      <c r="J334" s="33">
        <f t="shared" ref="J334:O334" si="336">J333</f>
        <v>0.6729383157</v>
      </c>
      <c r="K334" s="33">
        <f t="shared" si="336"/>
        <v>1.019852872</v>
      </c>
      <c r="L334" s="33">
        <f t="shared" si="336"/>
        <v>0.9584441392</v>
      </c>
      <c r="M334" s="33">
        <f t="shared" si="336"/>
        <v>0.9873117773</v>
      </c>
      <c r="N334" s="33">
        <f t="shared" si="336"/>
        <v>1.03427941</v>
      </c>
      <c r="O334" s="33">
        <f t="shared" si="336"/>
        <v>1</v>
      </c>
      <c r="P334" s="33">
        <f t="array" ref="P334">IFERROR(INDEX('Model 2'!EMBLEMFac26,MATCH(H334,'Model 2'!$S$8:$S$129,0)),P333)</f>
        <v>1.419688532</v>
      </c>
      <c r="Q334" s="33" t="str">
        <f t="array" ref="Q334">INDEX('Model 2'!EMBLEMFac9Fac18,MATCH(I334,'Model 2'!$A$133:$A$162,1),MATCH($D$4,'Model 2'!$C$132:$G$132,0))</f>
        <v>#N/A</v>
      </c>
      <c r="R334" s="33" t="str">
        <f t="shared" si="5"/>
        <v>#N/A</v>
      </c>
      <c r="S334" s="33" t="str">
        <f t="shared" si="2"/>
        <v>#N/A</v>
      </c>
      <c r="T334" s="5"/>
      <c r="U334" s="18">
        <f t="shared" si="19"/>
        <v>28</v>
      </c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18">
        <f t="shared" si="17"/>
        <v>107</v>
      </c>
      <c r="H335" s="5" t="s">
        <v>607</v>
      </c>
      <c r="I335" s="32" t="str">
        <f>IF('Model 2'!$B$168="C",$B$5*(1+'Model 2'!$B$167)^(U335-1),IF('Model 2'!$B$168="S",$B$5*(1+'Model 2'!$B$167*(U335-1)),$B$5))</f>
        <v>#N/A</v>
      </c>
      <c r="J335" s="33">
        <f t="shared" ref="J335:O335" si="337">J334</f>
        <v>0.6729383157</v>
      </c>
      <c r="K335" s="33">
        <f t="shared" si="337"/>
        <v>1.019852872</v>
      </c>
      <c r="L335" s="33">
        <f t="shared" si="337"/>
        <v>0.9584441392</v>
      </c>
      <c r="M335" s="33">
        <f t="shared" si="337"/>
        <v>0.9873117773</v>
      </c>
      <c r="N335" s="33">
        <f t="shared" si="337"/>
        <v>1.03427941</v>
      </c>
      <c r="O335" s="33">
        <f t="shared" si="337"/>
        <v>1</v>
      </c>
      <c r="P335" s="33">
        <f t="array" ref="P335">IFERROR(INDEX('Model 2'!EMBLEMFac26,MATCH(H335,'Model 2'!$S$8:$S$129,0)),P334)</f>
        <v>1.419688532</v>
      </c>
      <c r="Q335" s="33" t="str">
        <f t="array" ref="Q335">INDEX('Model 2'!EMBLEMFac9Fac18,MATCH(I335,'Model 2'!$A$133:$A$162,1),MATCH($D$4,'Model 2'!$C$132:$G$132,0))</f>
        <v>#N/A</v>
      </c>
      <c r="R335" s="33" t="str">
        <f t="shared" si="5"/>
        <v>#N/A</v>
      </c>
      <c r="S335" s="33" t="str">
        <f t="shared" si="2"/>
        <v>#N/A</v>
      </c>
      <c r="T335" s="5"/>
      <c r="U335" s="18">
        <f t="shared" si="19"/>
        <v>28</v>
      </c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18">
        <f t="shared" si="17"/>
        <v>107</v>
      </c>
      <c r="H336" s="5" t="s">
        <v>608</v>
      </c>
      <c r="I336" s="32" t="str">
        <f>IF('Model 2'!$B$168="C",$B$5*(1+'Model 2'!$B$167)^(U336-1),IF('Model 2'!$B$168="S",$B$5*(1+'Model 2'!$B$167*(U336-1)),$B$5))</f>
        <v>#N/A</v>
      </c>
      <c r="J336" s="33">
        <f t="shared" ref="J336:O336" si="338">J335</f>
        <v>0.6729383157</v>
      </c>
      <c r="K336" s="33">
        <f t="shared" si="338"/>
        <v>1.019852872</v>
      </c>
      <c r="L336" s="33">
        <f t="shared" si="338"/>
        <v>0.9584441392</v>
      </c>
      <c r="M336" s="33">
        <f t="shared" si="338"/>
        <v>0.9873117773</v>
      </c>
      <c r="N336" s="33">
        <f t="shared" si="338"/>
        <v>1.03427941</v>
      </c>
      <c r="O336" s="33">
        <f t="shared" si="338"/>
        <v>1</v>
      </c>
      <c r="P336" s="33">
        <f t="array" ref="P336">IFERROR(INDEX('Model 2'!EMBLEMFac26,MATCH(H336,'Model 2'!$S$8:$S$129,0)),P335)</f>
        <v>1.419688532</v>
      </c>
      <c r="Q336" s="33" t="str">
        <f t="array" ref="Q336">INDEX('Model 2'!EMBLEMFac9Fac18,MATCH(I336,'Model 2'!$A$133:$A$162,1),MATCH($D$4,'Model 2'!$C$132:$G$132,0))</f>
        <v>#N/A</v>
      </c>
      <c r="R336" s="33" t="str">
        <f t="shared" si="5"/>
        <v>#N/A</v>
      </c>
      <c r="S336" s="33" t="str">
        <f t="shared" si="2"/>
        <v>#N/A</v>
      </c>
      <c r="T336" s="5"/>
      <c r="U336" s="18">
        <f t="shared" si="19"/>
        <v>28</v>
      </c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18">
        <f t="shared" si="17"/>
        <v>107</v>
      </c>
      <c r="H337" s="5" t="s">
        <v>609</v>
      </c>
      <c r="I337" s="32" t="str">
        <f>IF('Model 2'!$B$168="C",$B$5*(1+'Model 2'!$B$167)^(U337-1),IF('Model 2'!$B$168="S",$B$5*(1+'Model 2'!$B$167*(U337-1)),$B$5))</f>
        <v>#N/A</v>
      </c>
      <c r="J337" s="33">
        <f t="shared" ref="J337:O337" si="339">J336</f>
        <v>0.6729383157</v>
      </c>
      <c r="K337" s="33">
        <f t="shared" si="339"/>
        <v>1.019852872</v>
      </c>
      <c r="L337" s="33">
        <f t="shared" si="339"/>
        <v>0.9584441392</v>
      </c>
      <c r="M337" s="33">
        <f t="shared" si="339"/>
        <v>0.9873117773</v>
      </c>
      <c r="N337" s="33">
        <f t="shared" si="339"/>
        <v>1.03427941</v>
      </c>
      <c r="O337" s="33">
        <f t="shared" si="339"/>
        <v>1</v>
      </c>
      <c r="P337" s="33">
        <f t="array" ref="P337">IFERROR(INDEX('Model 2'!EMBLEMFac26,MATCH(H337,'Model 2'!$S$8:$S$129,0)),P336)</f>
        <v>1.419688532</v>
      </c>
      <c r="Q337" s="33" t="str">
        <f t="array" ref="Q337">INDEX('Model 2'!EMBLEMFac9Fac18,MATCH(I337,'Model 2'!$A$133:$A$162,1),MATCH($D$4,'Model 2'!$C$132:$G$132,0))</f>
        <v>#N/A</v>
      </c>
      <c r="R337" s="33" t="str">
        <f t="shared" si="5"/>
        <v>#N/A</v>
      </c>
      <c r="S337" s="33" t="str">
        <f t="shared" si="2"/>
        <v>#N/A</v>
      </c>
      <c r="T337" s="5"/>
      <c r="U337" s="18">
        <f t="shared" si="19"/>
        <v>28</v>
      </c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18">
        <f t="shared" si="17"/>
        <v>107</v>
      </c>
      <c r="H338" s="5" t="s">
        <v>610</v>
      </c>
      <c r="I338" s="32" t="str">
        <f>IF('Model 2'!$B$168="C",$B$5*(1+'Model 2'!$B$167)^(U338-1),IF('Model 2'!$B$168="S",$B$5*(1+'Model 2'!$B$167*(U338-1)),$B$5))</f>
        <v>#N/A</v>
      </c>
      <c r="J338" s="33">
        <f t="shared" ref="J338:O338" si="340">J337</f>
        <v>0.6729383157</v>
      </c>
      <c r="K338" s="33">
        <f t="shared" si="340"/>
        <v>1.019852872</v>
      </c>
      <c r="L338" s="33">
        <f t="shared" si="340"/>
        <v>0.9584441392</v>
      </c>
      <c r="M338" s="33">
        <f t="shared" si="340"/>
        <v>0.9873117773</v>
      </c>
      <c r="N338" s="33">
        <f t="shared" si="340"/>
        <v>1.03427941</v>
      </c>
      <c r="O338" s="33">
        <f t="shared" si="340"/>
        <v>1</v>
      </c>
      <c r="P338" s="33">
        <f t="array" ref="P338">IFERROR(INDEX('Model 2'!EMBLEMFac26,MATCH(H338,'Model 2'!$S$8:$S$129,0)),P337)</f>
        <v>1.419688532</v>
      </c>
      <c r="Q338" s="33" t="str">
        <f t="array" ref="Q338">INDEX('Model 2'!EMBLEMFac9Fac18,MATCH(I338,'Model 2'!$A$133:$A$162,1),MATCH($D$4,'Model 2'!$C$132:$G$132,0))</f>
        <v>#N/A</v>
      </c>
      <c r="R338" s="33" t="str">
        <f t="shared" si="5"/>
        <v>#N/A</v>
      </c>
      <c r="S338" s="33" t="str">
        <f t="shared" si="2"/>
        <v>#N/A</v>
      </c>
      <c r="T338" s="5"/>
      <c r="U338" s="18">
        <f t="shared" si="19"/>
        <v>28</v>
      </c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18">
        <f t="shared" si="17"/>
        <v>107</v>
      </c>
      <c r="H339" s="5" t="s">
        <v>611</v>
      </c>
      <c r="I339" s="32" t="str">
        <f>IF('Model 2'!$B$168="C",$B$5*(1+'Model 2'!$B$167)^(U339-1),IF('Model 2'!$B$168="S",$B$5*(1+'Model 2'!$B$167*(U339-1)),$B$5))</f>
        <v>#N/A</v>
      </c>
      <c r="J339" s="33">
        <f t="shared" ref="J339:O339" si="341">J338</f>
        <v>0.6729383157</v>
      </c>
      <c r="K339" s="33">
        <f t="shared" si="341"/>
        <v>1.019852872</v>
      </c>
      <c r="L339" s="33">
        <f t="shared" si="341"/>
        <v>0.9584441392</v>
      </c>
      <c r="M339" s="33">
        <f t="shared" si="341"/>
        <v>0.9873117773</v>
      </c>
      <c r="N339" s="33">
        <f t="shared" si="341"/>
        <v>1.03427941</v>
      </c>
      <c r="O339" s="33">
        <f t="shared" si="341"/>
        <v>1</v>
      </c>
      <c r="P339" s="33">
        <f t="array" ref="P339">IFERROR(INDEX('Model 2'!EMBLEMFac26,MATCH(H339,'Model 2'!$S$8:$S$129,0)),P338)</f>
        <v>1.419688532</v>
      </c>
      <c r="Q339" s="33" t="str">
        <f t="array" ref="Q339">INDEX('Model 2'!EMBLEMFac9Fac18,MATCH(I339,'Model 2'!$A$133:$A$162,1),MATCH($D$4,'Model 2'!$C$132:$G$132,0))</f>
        <v>#N/A</v>
      </c>
      <c r="R339" s="33" t="str">
        <f t="shared" si="5"/>
        <v>#N/A</v>
      </c>
      <c r="S339" s="33" t="str">
        <f t="shared" si="2"/>
        <v>#N/A</v>
      </c>
      <c r="T339" s="5"/>
      <c r="U339" s="18">
        <f t="shared" si="19"/>
        <v>28</v>
      </c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18">
        <f t="shared" si="17"/>
        <v>108</v>
      </c>
      <c r="H340" s="5" t="s">
        <v>612</v>
      </c>
      <c r="I340" s="32" t="str">
        <f>IF('Model 2'!$B$168="C",$B$5*(1+'Model 2'!$B$167)^(U340-1),IF('Model 2'!$B$168="S",$B$5*(1+'Model 2'!$B$167*(U340-1)),$B$5))</f>
        <v>#N/A</v>
      </c>
      <c r="J340" s="33">
        <f t="shared" ref="J340:O340" si="342">J339</f>
        <v>0.6729383157</v>
      </c>
      <c r="K340" s="33">
        <f t="shared" si="342"/>
        <v>1.019852872</v>
      </c>
      <c r="L340" s="33">
        <f t="shared" si="342"/>
        <v>0.9584441392</v>
      </c>
      <c r="M340" s="33">
        <f t="shared" si="342"/>
        <v>0.9873117773</v>
      </c>
      <c r="N340" s="33">
        <f t="shared" si="342"/>
        <v>1.03427941</v>
      </c>
      <c r="O340" s="33">
        <f t="shared" si="342"/>
        <v>1</v>
      </c>
      <c r="P340" s="33">
        <f t="array" ref="P340">IFERROR(INDEX('Model 2'!EMBLEMFac26,MATCH(H340,'Model 2'!$S$8:$S$129,0)),P339)</f>
        <v>1.419688532</v>
      </c>
      <c r="Q340" s="33" t="str">
        <f t="array" ref="Q340">INDEX('Model 2'!EMBLEMFac9Fac18,MATCH(I340,'Model 2'!$A$133:$A$162,1),MATCH($D$4,'Model 2'!$C$132:$G$132,0))</f>
        <v>#N/A</v>
      </c>
      <c r="R340" s="33" t="str">
        <f t="shared" si="5"/>
        <v>#N/A</v>
      </c>
      <c r="S340" s="33" t="str">
        <f t="shared" si="2"/>
        <v>#N/A</v>
      </c>
      <c r="T340" s="5"/>
      <c r="U340" s="18">
        <f t="shared" si="19"/>
        <v>29</v>
      </c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18">
        <f t="shared" si="17"/>
        <v>108</v>
      </c>
      <c r="H341" s="5" t="s">
        <v>613</v>
      </c>
      <c r="I341" s="32" t="str">
        <f>IF('Model 2'!$B$168="C",$B$5*(1+'Model 2'!$B$167)^(U341-1),IF('Model 2'!$B$168="S",$B$5*(1+'Model 2'!$B$167*(U341-1)),$B$5))</f>
        <v>#N/A</v>
      </c>
      <c r="J341" s="33">
        <f t="shared" ref="J341:O341" si="343">J340</f>
        <v>0.6729383157</v>
      </c>
      <c r="K341" s="33">
        <f t="shared" si="343"/>
        <v>1.019852872</v>
      </c>
      <c r="L341" s="33">
        <f t="shared" si="343"/>
        <v>0.9584441392</v>
      </c>
      <c r="M341" s="33">
        <f t="shared" si="343"/>
        <v>0.9873117773</v>
      </c>
      <c r="N341" s="33">
        <f t="shared" si="343"/>
        <v>1.03427941</v>
      </c>
      <c r="O341" s="33">
        <f t="shared" si="343"/>
        <v>1</v>
      </c>
      <c r="P341" s="33">
        <f t="array" ref="P341">IFERROR(INDEX('Model 2'!EMBLEMFac26,MATCH(H341,'Model 2'!$S$8:$S$129,0)),P340)</f>
        <v>1.419688532</v>
      </c>
      <c r="Q341" s="33" t="str">
        <f t="array" ref="Q341">INDEX('Model 2'!EMBLEMFac9Fac18,MATCH(I341,'Model 2'!$A$133:$A$162,1),MATCH($D$4,'Model 2'!$C$132:$G$132,0))</f>
        <v>#N/A</v>
      </c>
      <c r="R341" s="33" t="str">
        <f t="shared" si="5"/>
        <v>#N/A</v>
      </c>
      <c r="S341" s="33" t="str">
        <f t="shared" si="2"/>
        <v>#N/A</v>
      </c>
      <c r="T341" s="5"/>
      <c r="U341" s="18">
        <f t="shared" si="19"/>
        <v>29</v>
      </c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18">
        <f t="shared" si="17"/>
        <v>108</v>
      </c>
      <c r="H342" s="5" t="s">
        <v>614</v>
      </c>
      <c r="I342" s="32" t="str">
        <f>IF('Model 2'!$B$168="C",$B$5*(1+'Model 2'!$B$167)^(U342-1),IF('Model 2'!$B$168="S",$B$5*(1+'Model 2'!$B$167*(U342-1)),$B$5))</f>
        <v>#N/A</v>
      </c>
      <c r="J342" s="33">
        <f t="shared" ref="J342:O342" si="344">J341</f>
        <v>0.6729383157</v>
      </c>
      <c r="K342" s="33">
        <f t="shared" si="344"/>
        <v>1.019852872</v>
      </c>
      <c r="L342" s="33">
        <f t="shared" si="344"/>
        <v>0.9584441392</v>
      </c>
      <c r="M342" s="33">
        <f t="shared" si="344"/>
        <v>0.9873117773</v>
      </c>
      <c r="N342" s="33">
        <f t="shared" si="344"/>
        <v>1.03427941</v>
      </c>
      <c r="O342" s="33">
        <f t="shared" si="344"/>
        <v>1</v>
      </c>
      <c r="P342" s="33">
        <f t="array" ref="P342">IFERROR(INDEX('Model 2'!EMBLEMFac26,MATCH(H342,'Model 2'!$S$8:$S$129,0)),P341)</f>
        <v>1.419688532</v>
      </c>
      <c r="Q342" s="33" t="str">
        <f t="array" ref="Q342">INDEX('Model 2'!EMBLEMFac9Fac18,MATCH(I342,'Model 2'!$A$133:$A$162,1),MATCH($D$4,'Model 2'!$C$132:$G$132,0))</f>
        <v>#N/A</v>
      </c>
      <c r="R342" s="33" t="str">
        <f t="shared" si="5"/>
        <v>#N/A</v>
      </c>
      <c r="S342" s="33" t="str">
        <f t="shared" si="2"/>
        <v>#N/A</v>
      </c>
      <c r="T342" s="5"/>
      <c r="U342" s="18">
        <f t="shared" si="19"/>
        <v>29</v>
      </c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18">
        <f t="shared" si="17"/>
        <v>108</v>
      </c>
      <c r="H343" s="5" t="s">
        <v>615</v>
      </c>
      <c r="I343" s="32" t="str">
        <f>IF('Model 2'!$B$168="C",$B$5*(1+'Model 2'!$B$167)^(U343-1),IF('Model 2'!$B$168="S",$B$5*(1+'Model 2'!$B$167*(U343-1)),$B$5))</f>
        <v>#N/A</v>
      </c>
      <c r="J343" s="33">
        <f t="shared" ref="J343:O343" si="345">J342</f>
        <v>0.6729383157</v>
      </c>
      <c r="K343" s="33">
        <f t="shared" si="345"/>
        <v>1.019852872</v>
      </c>
      <c r="L343" s="33">
        <f t="shared" si="345"/>
        <v>0.9584441392</v>
      </c>
      <c r="M343" s="33">
        <f t="shared" si="345"/>
        <v>0.9873117773</v>
      </c>
      <c r="N343" s="33">
        <f t="shared" si="345"/>
        <v>1.03427941</v>
      </c>
      <c r="O343" s="33">
        <f t="shared" si="345"/>
        <v>1</v>
      </c>
      <c r="P343" s="33">
        <f t="array" ref="P343">IFERROR(INDEX('Model 2'!EMBLEMFac26,MATCH(H343,'Model 2'!$S$8:$S$129,0)),P342)</f>
        <v>1.419688532</v>
      </c>
      <c r="Q343" s="33" t="str">
        <f t="array" ref="Q343">INDEX('Model 2'!EMBLEMFac9Fac18,MATCH(I343,'Model 2'!$A$133:$A$162,1),MATCH($D$4,'Model 2'!$C$132:$G$132,0))</f>
        <v>#N/A</v>
      </c>
      <c r="R343" s="33" t="str">
        <f t="shared" si="5"/>
        <v>#N/A</v>
      </c>
      <c r="S343" s="33" t="str">
        <f t="shared" si="2"/>
        <v>#N/A</v>
      </c>
      <c r="T343" s="5"/>
      <c r="U343" s="18">
        <f t="shared" si="19"/>
        <v>29</v>
      </c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18">
        <f t="shared" si="17"/>
        <v>108</v>
      </c>
      <c r="H344" s="5" t="s">
        <v>616</v>
      </c>
      <c r="I344" s="32" t="str">
        <f>IF('Model 2'!$B$168="C",$B$5*(1+'Model 2'!$B$167)^(U344-1),IF('Model 2'!$B$168="S",$B$5*(1+'Model 2'!$B$167*(U344-1)),$B$5))</f>
        <v>#N/A</v>
      </c>
      <c r="J344" s="33">
        <f t="shared" ref="J344:O344" si="346">J343</f>
        <v>0.6729383157</v>
      </c>
      <c r="K344" s="33">
        <f t="shared" si="346"/>
        <v>1.019852872</v>
      </c>
      <c r="L344" s="33">
        <f t="shared" si="346"/>
        <v>0.9584441392</v>
      </c>
      <c r="M344" s="33">
        <f t="shared" si="346"/>
        <v>0.9873117773</v>
      </c>
      <c r="N344" s="33">
        <f t="shared" si="346"/>
        <v>1.03427941</v>
      </c>
      <c r="O344" s="33">
        <f t="shared" si="346"/>
        <v>1</v>
      </c>
      <c r="P344" s="33">
        <f t="array" ref="P344">IFERROR(INDEX('Model 2'!EMBLEMFac26,MATCH(H344,'Model 2'!$S$8:$S$129,0)),P343)</f>
        <v>1.419688532</v>
      </c>
      <c r="Q344" s="33" t="str">
        <f t="array" ref="Q344">INDEX('Model 2'!EMBLEMFac9Fac18,MATCH(I344,'Model 2'!$A$133:$A$162,1),MATCH($D$4,'Model 2'!$C$132:$G$132,0))</f>
        <v>#N/A</v>
      </c>
      <c r="R344" s="33" t="str">
        <f t="shared" si="5"/>
        <v>#N/A</v>
      </c>
      <c r="S344" s="33" t="str">
        <f t="shared" si="2"/>
        <v>#N/A</v>
      </c>
      <c r="T344" s="5"/>
      <c r="U344" s="18">
        <f t="shared" si="19"/>
        <v>29</v>
      </c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18">
        <f t="shared" si="17"/>
        <v>108</v>
      </c>
      <c r="H345" s="5" t="s">
        <v>617</v>
      </c>
      <c r="I345" s="32" t="str">
        <f>IF('Model 2'!$B$168="C",$B$5*(1+'Model 2'!$B$167)^(U345-1),IF('Model 2'!$B$168="S",$B$5*(1+'Model 2'!$B$167*(U345-1)),$B$5))</f>
        <v>#N/A</v>
      </c>
      <c r="J345" s="33">
        <f t="shared" ref="J345:O345" si="347">J344</f>
        <v>0.6729383157</v>
      </c>
      <c r="K345" s="33">
        <f t="shared" si="347"/>
        <v>1.019852872</v>
      </c>
      <c r="L345" s="33">
        <f t="shared" si="347"/>
        <v>0.9584441392</v>
      </c>
      <c r="M345" s="33">
        <f t="shared" si="347"/>
        <v>0.9873117773</v>
      </c>
      <c r="N345" s="33">
        <f t="shared" si="347"/>
        <v>1.03427941</v>
      </c>
      <c r="O345" s="33">
        <f t="shared" si="347"/>
        <v>1</v>
      </c>
      <c r="P345" s="33">
        <f t="array" ref="P345">IFERROR(INDEX('Model 2'!EMBLEMFac26,MATCH(H345,'Model 2'!$S$8:$S$129,0)),P344)</f>
        <v>1.419688532</v>
      </c>
      <c r="Q345" s="33" t="str">
        <f t="array" ref="Q345">INDEX('Model 2'!EMBLEMFac9Fac18,MATCH(I345,'Model 2'!$A$133:$A$162,1),MATCH($D$4,'Model 2'!$C$132:$G$132,0))</f>
        <v>#N/A</v>
      </c>
      <c r="R345" s="33" t="str">
        <f t="shared" si="5"/>
        <v>#N/A</v>
      </c>
      <c r="S345" s="33" t="str">
        <f t="shared" si="2"/>
        <v>#N/A</v>
      </c>
      <c r="T345" s="5"/>
      <c r="U345" s="18">
        <f t="shared" si="19"/>
        <v>29</v>
      </c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18">
        <f t="shared" si="17"/>
        <v>108</v>
      </c>
      <c r="H346" s="5" t="s">
        <v>618</v>
      </c>
      <c r="I346" s="32" t="str">
        <f>IF('Model 2'!$B$168="C",$B$5*(1+'Model 2'!$B$167)^(U346-1),IF('Model 2'!$B$168="S",$B$5*(1+'Model 2'!$B$167*(U346-1)),$B$5))</f>
        <v>#N/A</v>
      </c>
      <c r="J346" s="33">
        <f t="shared" ref="J346:O346" si="348">J345</f>
        <v>0.6729383157</v>
      </c>
      <c r="K346" s="33">
        <f t="shared" si="348"/>
        <v>1.019852872</v>
      </c>
      <c r="L346" s="33">
        <f t="shared" si="348"/>
        <v>0.9584441392</v>
      </c>
      <c r="M346" s="33">
        <f t="shared" si="348"/>
        <v>0.9873117773</v>
      </c>
      <c r="N346" s="33">
        <f t="shared" si="348"/>
        <v>1.03427941</v>
      </c>
      <c r="O346" s="33">
        <f t="shared" si="348"/>
        <v>1</v>
      </c>
      <c r="P346" s="33">
        <f t="array" ref="P346">IFERROR(INDEX('Model 2'!EMBLEMFac26,MATCH(H346,'Model 2'!$S$8:$S$129,0)),P345)</f>
        <v>1.419688532</v>
      </c>
      <c r="Q346" s="33" t="str">
        <f t="array" ref="Q346">INDEX('Model 2'!EMBLEMFac9Fac18,MATCH(I346,'Model 2'!$A$133:$A$162,1),MATCH($D$4,'Model 2'!$C$132:$G$132,0))</f>
        <v>#N/A</v>
      </c>
      <c r="R346" s="33" t="str">
        <f t="shared" si="5"/>
        <v>#N/A</v>
      </c>
      <c r="S346" s="33" t="str">
        <f t="shared" si="2"/>
        <v>#N/A</v>
      </c>
      <c r="T346" s="5"/>
      <c r="U346" s="18">
        <f t="shared" si="19"/>
        <v>29</v>
      </c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18">
        <f t="shared" si="17"/>
        <v>108</v>
      </c>
      <c r="H347" s="5" t="s">
        <v>619</v>
      </c>
      <c r="I347" s="32" t="str">
        <f>IF('Model 2'!$B$168="C",$B$5*(1+'Model 2'!$B$167)^(U347-1),IF('Model 2'!$B$168="S",$B$5*(1+'Model 2'!$B$167*(U347-1)),$B$5))</f>
        <v>#N/A</v>
      </c>
      <c r="J347" s="33">
        <f t="shared" ref="J347:O347" si="349">J346</f>
        <v>0.6729383157</v>
      </c>
      <c r="K347" s="33">
        <f t="shared" si="349"/>
        <v>1.019852872</v>
      </c>
      <c r="L347" s="33">
        <f t="shared" si="349"/>
        <v>0.9584441392</v>
      </c>
      <c r="M347" s="33">
        <f t="shared" si="349"/>
        <v>0.9873117773</v>
      </c>
      <c r="N347" s="33">
        <f t="shared" si="349"/>
        <v>1.03427941</v>
      </c>
      <c r="O347" s="33">
        <f t="shared" si="349"/>
        <v>1</v>
      </c>
      <c r="P347" s="33">
        <f t="array" ref="P347">IFERROR(INDEX('Model 2'!EMBLEMFac26,MATCH(H347,'Model 2'!$S$8:$S$129,0)),P346)</f>
        <v>1.419688532</v>
      </c>
      <c r="Q347" s="33" t="str">
        <f t="array" ref="Q347">INDEX('Model 2'!EMBLEMFac9Fac18,MATCH(I347,'Model 2'!$A$133:$A$162,1),MATCH($D$4,'Model 2'!$C$132:$G$132,0))</f>
        <v>#N/A</v>
      </c>
      <c r="R347" s="33" t="str">
        <f t="shared" si="5"/>
        <v>#N/A</v>
      </c>
      <c r="S347" s="33" t="str">
        <f t="shared" si="2"/>
        <v>#N/A</v>
      </c>
      <c r="T347" s="5"/>
      <c r="U347" s="18">
        <f t="shared" si="19"/>
        <v>29</v>
      </c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18">
        <f t="shared" si="17"/>
        <v>108</v>
      </c>
      <c r="H348" s="5" t="s">
        <v>620</v>
      </c>
      <c r="I348" s="32" t="str">
        <f>IF('Model 2'!$B$168="C",$B$5*(1+'Model 2'!$B$167)^(U348-1),IF('Model 2'!$B$168="S",$B$5*(1+'Model 2'!$B$167*(U348-1)),$B$5))</f>
        <v>#N/A</v>
      </c>
      <c r="J348" s="33">
        <f t="shared" ref="J348:O348" si="350">J347</f>
        <v>0.6729383157</v>
      </c>
      <c r="K348" s="33">
        <f t="shared" si="350"/>
        <v>1.019852872</v>
      </c>
      <c r="L348" s="33">
        <f t="shared" si="350"/>
        <v>0.9584441392</v>
      </c>
      <c r="M348" s="33">
        <f t="shared" si="350"/>
        <v>0.9873117773</v>
      </c>
      <c r="N348" s="33">
        <f t="shared" si="350"/>
        <v>1.03427941</v>
      </c>
      <c r="O348" s="33">
        <f t="shared" si="350"/>
        <v>1</v>
      </c>
      <c r="P348" s="33">
        <f t="array" ref="P348">IFERROR(INDEX('Model 2'!EMBLEMFac26,MATCH(H348,'Model 2'!$S$8:$S$129,0)),P347)</f>
        <v>1.419688532</v>
      </c>
      <c r="Q348" s="33" t="str">
        <f t="array" ref="Q348">INDEX('Model 2'!EMBLEMFac9Fac18,MATCH(I348,'Model 2'!$A$133:$A$162,1),MATCH($D$4,'Model 2'!$C$132:$G$132,0))</f>
        <v>#N/A</v>
      </c>
      <c r="R348" s="33" t="str">
        <f t="shared" si="5"/>
        <v>#N/A</v>
      </c>
      <c r="S348" s="33" t="str">
        <f t="shared" si="2"/>
        <v>#N/A</v>
      </c>
      <c r="T348" s="5"/>
      <c r="U348" s="18">
        <f t="shared" si="19"/>
        <v>29</v>
      </c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18">
        <f t="shared" si="17"/>
        <v>108</v>
      </c>
      <c r="H349" s="5" t="s">
        <v>621</v>
      </c>
      <c r="I349" s="32" t="str">
        <f>IF('Model 2'!$B$168="C",$B$5*(1+'Model 2'!$B$167)^(U349-1),IF('Model 2'!$B$168="S",$B$5*(1+'Model 2'!$B$167*(U349-1)),$B$5))</f>
        <v>#N/A</v>
      </c>
      <c r="J349" s="33">
        <f t="shared" ref="J349:O349" si="351">J348</f>
        <v>0.6729383157</v>
      </c>
      <c r="K349" s="33">
        <f t="shared" si="351"/>
        <v>1.019852872</v>
      </c>
      <c r="L349" s="33">
        <f t="shared" si="351"/>
        <v>0.9584441392</v>
      </c>
      <c r="M349" s="33">
        <f t="shared" si="351"/>
        <v>0.9873117773</v>
      </c>
      <c r="N349" s="33">
        <f t="shared" si="351"/>
        <v>1.03427941</v>
      </c>
      <c r="O349" s="33">
        <f t="shared" si="351"/>
        <v>1</v>
      </c>
      <c r="P349" s="33">
        <f t="array" ref="P349">IFERROR(INDEX('Model 2'!EMBLEMFac26,MATCH(H349,'Model 2'!$S$8:$S$129,0)),P348)</f>
        <v>1.419688532</v>
      </c>
      <c r="Q349" s="33" t="str">
        <f t="array" ref="Q349">INDEX('Model 2'!EMBLEMFac9Fac18,MATCH(I349,'Model 2'!$A$133:$A$162,1),MATCH($D$4,'Model 2'!$C$132:$G$132,0))</f>
        <v>#N/A</v>
      </c>
      <c r="R349" s="33" t="str">
        <f t="shared" si="5"/>
        <v>#N/A</v>
      </c>
      <c r="S349" s="33" t="str">
        <f t="shared" si="2"/>
        <v>#N/A</v>
      </c>
      <c r="T349" s="5"/>
      <c r="U349" s="18">
        <f t="shared" si="19"/>
        <v>29</v>
      </c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18">
        <f t="shared" si="17"/>
        <v>108</v>
      </c>
      <c r="H350" s="5" t="s">
        <v>622</v>
      </c>
      <c r="I350" s="32" t="str">
        <f>IF('Model 2'!$B$168="C",$B$5*(1+'Model 2'!$B$167)^(U350-1),IF('Model 2'!$B$168="S",$B$5*(1+'Model 2'!$B$167*(U350-1)),$B$5))</f>
        <v>#N/A</v>
      </c>
      <c r="J350" s="33">
        <f t="shared" ref="J350:O350" si="352">J349</f>
        <v>0.6729383157</v>
      </c>
      <c r="K350" s="33">
        <f t="shared" si="352"/>
        <v>1.019852872</v>
      </c>
      <c r="L350" s="33">
        <f t="shared" si="352"/>
        <v>0.9584441392</v>
      </c>
      <c r="M350" s="33">
        <f t="shared" si="352"/>
        <v>0.9873117773</v>
      </c>
      <c r="N350" s="33">
        <f t="shared" si="352"/>
        <v>1.03427941</v>
      </c>
      <c r="O350" s="33">
        <f t="shared" si="352"/>
        <v>1</v>
      </c>
      <c r="P350" s="33">
        <f t="array" ref="P350">IFERROR(INDEX('Model 2'!EMBLEMFac26,MATCH(H350,'Model 2'!$S$8:$S$129,0)),P349)</f>
        <v>1.419688532</v>
      </c>
      <c r="Q350" s="33" t="str">
        <f t="array" ref="Q350">INDEX('Model 2'!EMBLEMFac9Fac18,MATCH(I350,'Model 2'!$A$133:$A$162,1),MATCH($D$4,'Model 2'!$C$132:$G$132,0))</f>
        <v>#N/A</v>
      </c>
      <c r="R350" s="33" t="str">
        <f t="shared" si="5"/>
        <v>#N/A</v>
      </c>
      <c r="S350" s="33" t="str">
        <f t="shared" si="2"/>
        <v>#N/A</v>
      </c>
      <c r="T350" s="5"/>
      <c r="U350" s="18">
        <f t="shared" si="19"/>
        <v>29</v>
      </c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18">
        <f t="shared" si="17"/>
        <v>108</v>
      </c>
      <c r="H351" s="5" t="s">
        <v>623</v>
      </c>
      <c r="I351" s="32" t="str">
        <f>IF('Model 2'!$B$168="C",$B$5*(1+'Model 2'!$B$167)^(U351-1),IF('Model 2'!$B$168="S",$B$5*(1+'Model 2'!$B$167*(U351-1)),$B$5))</f>
        <v>#N/A</v>
      </c>
      <c r="J351" s="33">
        <f t="shared" ref="J351:O351" si="353">J350</f>
        <v>0.6729383157</v>
      </c>
      <c r="K351" s="33">
        <f t="shared" si="353"/>
        <v>1.019852872</v>
      </c>
      <c r="L351" s="33">
        <f t="shared" si="353"/>
        <v>0.9584441392</v>
      </c>
      <c r="M351" s="33">
        <f t="shared" si="353"/>
        <v>0.9873117773</v>
      </c>
      <c r="N351" s="33">
        <f t="shared" si="353"/>
        <v>1.03427941</v>
      </c>
      <c r="O351" s="33">
        <f t="shared" si="353"/>
        <v>1</v>
      </c>
      <c r="P351" s="33">
        <f t="array" ref="P351">IFERROR(INDEX('Model 2'!EMBLEMFac26,MATCH(H351,'Model 2'!$S$8:$S$129,0)),P350)</f>
        <v>1.419688532</v>
      </c>
      <c r="Q351" s="33" t="str">
        <f t="array" ref="Q351">INDEX('Model 2'!EMBLEMFac9Fac18,MATCH(I351,'Model 2'!$A$133:$A$162,1),MATCH($D$4,'Model 2'!$C$132:$G$132,0))</f>
        <v>#N/A</v>
      </c>
      <c r="R351" s="33" t="str">
        <f t="shared" si="5"/>
        <v>#N/A</v>
      </c>
      <c r="S351" s="33" t="str">
        <f t="shared" si="2"/>
        <v>#N/A</v>
      </c>
      <c r="T351" s="5"/>
      <c r="U351" s="18">
        <f t="shared" si="19"/>
        <v>29</v>
      </c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18">
        <f t="shared" si="17"/>
        <v>109</v>
      </c>
      <c r="H352" s="5" t="s">
        <v>624</v>
      </c>
      <c r="I352" s="32" t="str">
        <f>IF('Model 2'!$B$168="C",$B$5*(1+'Model 2'!$B$167)^(U352-1),IF('Model 2'!$B$168="S",$B$5*(1+'Model 2'!$B$167*(U352-1)),$B$5))</f>
        <v>#N/A</v>
      </c>
      <c r="J352" s="33">
        <f t="shared" ref="J352:O352" si="354">J351</f>
        <v>0.6729383157</v>
      </c>
      <c r="K352" s="33">
        <f t="shared" si="354"/>
        <v>1.019852872</v>
      </c>
      <c r="L352" s="33">
        <f t="shared" si="354"/>
        <v>0.9584441392</v>
      </c>
      <c r="M352" s="33">
        <f t="shared" si="354"/>
        <v>0.9873117773</v>
      </c>
      <c r="N352" s="33">
        <f t="shared" si="354"/>
        <v>1.03427941</v>
      </c>
      <c r="O352" s="33">
        <f t="shared" si="354"/>
        <v>1</v>
      </c>
      <c r="P352" s="33">
        <f t="array" ref="P352">IFERROR(INDEX('Model 2'!EMBLEMFac26,MATCH(H352,'Model 2'!$S$8:$S$129,0)),P351)</f>
        <v>1.419688532</v>
      </c>
      <c r="Q352" s="33" t="str">
        <f t="array" ref="Q352">INDEX('Model 2'!EMBLEMFac9Fac18,MATCH(I352,'Model 2'!$A$133:$A$162,1),MATCH($D$4,'Model 2'!$C$132:$G$132,0))</f>
        <v>#N/A</v>
      </c>
      <c r="R352" s="33" t="str">
        <f t="shared" si="5"/>
        <v>#N/A</v>
      </c>
      <c r="S352" s="33" t="str">
        <f t="shared" si="2"/>
        <v>#N/A</v>
      </c>
      <c r="T352" s="5"/>
      <c r="U352" s="18">
        <f t="shared" si="19"/>
        <v>30</v>
      </c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18">
        <f t="shared" si="17"/>
        <v>109</v>
      </c>
      <c r="H353" s="5" t="s">
        <v>625</v>
      </c>
      <c r="I353" s="32" t="str">
        <f>IF('Model 2'!$B$168="C",$B$5*(1+'Model 2'!$B$167)^(U353-1),IF('Model 2'!$B$168="S",$B$5*(1+'Model 2'!$B$167*(U353-1)),$B$5))</f>
        <v>#N/A</v>
      </c>
      <c r="J353" s="33">
        <f t="shared" ref="J353:O353" si="355">J352</f>
        <v>0.6729383157</v>
      </c>
      <c r="K353" s="33">
        <f t="shared" si="355"/>
        <v>1.019852872</v>
      </c>
      <c r="L353" s="33">
        <f t="shared" si="355"/>
        <v>0.9584441392</v>
      </c>
      <c r="M353" s="33">
        <f t="shared" si="355"/>
        <v>0.9873117773</v>
      </c>
      <c r="N353" s="33">
        <f t="shared" si="355"/>
        <v>1.03427941</v>
      </c>
      <c r="O353" s="33">
        <f t="shared" si="355"/>
        <v>1</v>
      </c>
      <c r="P353" s="33">
        <f t="array" ref="P353">IFERROR(INDEX('Model 2'!EMBLEMFac26,MATCH(H353,'Model 2'!$S$8:$S$129,0)),P352)</f>
        <v>1.419688532</v>
      </c>
      <c r="Q353" s="33" t="str">
        <f t="array" ref="Q353">INDEX('Model 2'!EMBLEMFac9Fac18,MATCH(I353,'Model 2'!$A$133:$A$162,1),MATCH($D$4,'Model 2'!$C$132:$G$132,0))</f>
        <v>#N/A</v>
      </c>
      <c r="R353" s="33" t="str">
        <f t="shared" si="5"/>
        <v>#N/A</v>
      </c>
      <c r="S353" s="33" t="str">
        <f t="shared" si="2"/>
        <v>#N/A</v>
      </c>
      <c r="T353" s="5"/>
      <c r="U353" s="18">
        <f t="shared" si="19"/>
        <v>30</v>
      </c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18">
        <f t="shared" si="17"/>
        <v>109</v>
      </c>
      <c r="H354" s="5" t="s">
        <v>626</v>
      </c>
      <c r="I354" s="32" t="str">
        <f>IF('Model 2'!$B$168="C",$B$5*(1+'Model 2'!$B$167)^(U354-1),IF('Model 2'!$B$168="S",$B$5*(1+'Model 2'!$B$167*(U354-1)),$B$5))</f>
        <v>#N/A</v>
      </c>
      <c r="J354" s="33">
        <f t="shared" ref="J354:O354" si="356">J353</f>
        <v>0.6729383157</v>
      </c>
      <c r="K354" s="33">
        <f t="shared" si="356"/>
        <v>1.019852872</v>
      </c>
      <c r="L354" s="33">
        <f t="shared" si="356"/>
        <v>0.9584441392</v>
      </c>
      <c r="M354" s="33">
        <f t="shared" si="356"/>
        <v>0.9873117773</v>
      </c>
      <c r="N354" s="33">
        <f t="shared" si="356"/>
        <v>1.03427941</v>
      </c>
      <c r="O354" s="33">
        <f t="shared" si="356"/>
        <v>1</v>
      </c>
      <c r="P354" s="33">
        <f t="array" ref="P354">IFERROR(INDEX('Model 2'!EMBLEMFac26,MATCH(H354,'Model 2'!$S$8:$S$129,0)),P353)</f>
        <v>1.419688532</v>
      </c>
      <c r="Q354" s="33" t="str">
        <f t="array" ref="Q354">INDEX('Model 2'!EMBLEMFac9Fac18,MATCH(I354,'Model 2'!$A$133:$A$162,1),MATCH($D$4,'Model 2'!$C$132:$G$132,0))</f>
        <v>#N/A</v>
      </c>
      <c r="R354" s="33" t="str">
        <f t="shared" si="5"/>
        <v>#N/A</v>
      </c>
      <c r="S354" s="33" t="str">
        <f t="shared" si="2"/>
        <v>#N/A</v>
      </c>
      <c r="T354" s="5"/>
      <c r="U354" s="18">
        <f t="shared" si="19"/>
        <v>30</v>
      </c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18">
        <f t="shared" si="17"/>
        <v>109</v>
      </c>
      <c r="H355" s="5" t="s">
        <v>627</v>
      </c>
      <c r="I355" s="32" t="str">
        <f>IF('Model 2'!$B$168="C",$B$5*(1+'Model 2'!$B$167)^(U355-1),IF('Model 2'!$B$168="S",$B$5*(1+'Model 2'!$B$167*(U355-1)),$B$5))</f>
        <v>#N/A</v>
      </c>
      <c r="J355" s="33">
        <f t="shared" ref="J355:O355" si="357">J354</f>
        <v>0.6729383157</v>
      </c>
      <c r="K355" s="33">
        <f t="shared" si="357"/>
        <v>1.019852872</v>
      </c>
      <c r="L355" s="33">
        <f t="shared" si="357"/>
        <v>0.9584441392</v>
      </c>
      <c r="M355" s="33">
        <f t="shared" si="357"/>
        <v>0.9873117773</v>
      </c>
      <c r="N355" s="33">
        <f t="shared" si="357"/>
        <v>1.03427941</v>
      </c>
      <c r="O355" s="33">
        <f t="shared" si="357"/>
        <v>1</v>
      </c>
      <c r="P355" s="33">
        <f t="array" ref="P355">IFERROR(INDEX('Model 2'!EMBLEMFac26,MATCH(H355,'Model 2'!$S$8:$S$129,0)),P354)</f>
        <v>1.419688532</v>
      </c>
      <c r="Q355" s="33" t="str">
        <f t="array" ref="Q355">INDEX('Model 2'!EMBLEMFac9Fac18,MATCH(I355,'Model 2'!$A$133:$A$162,1),MATCH($D$4,'Model 2'!$C$132:$G$132,0))</f>
        <v>#N/A</v>
      </c>
      <c r="R355" s="33" t="str">
        <f t="shared" si="5"/>
        <v>#N/A</v>
      </c>
      <c r="S355" s="33" t="str">
        <f t="shared" si="2"/>
        <v>#N/A</v>
      </c>
      <c r="T355" s="5"/>
      <c r="U355" s="18">
        <f t="shared" si="19"/>
        <v>30</v>
      </c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18">
        <f t="shared" si="17"/>
        <v>109</v>
      </c>
      <c r="H356" s="5" t="s">
        <v>628</v>
      </c>
      <c r="I356" s="32" t="str">
        <f>IF('Model 2'!$B$168="C",$B$5*(1+'Model 2'!$B$167)^(U356-1),IF('Model 2'!$B$168="S",$B$5*(1+'Model 2'!$B$167*(U356-1)),$B$5))</f>
        <v>#N/A</v>
      </c>
      <c r="J356" s="33">
        <f t="shared" ref="J356:O356" si="358">J355</f>
        <v>0.6729383157</v>
      </c>
      <c r="K356" s="33">
        <f t="shared" si="358"/>
        <v>1.019852872</v>
      </c>
      <c r="L356" s="33">
        <f t="shared" si="358"/>
        <v>0.9584441392</v>
      </c>
      <c r="M356" s="33">
        <f t="shared" si="358"/>
        <v>0.9873117773</v>
      </c>
      <c r="N356" s="33">
        <f t="shared" si="358"/>
        <v>1.03427941</v>
      </c>
      <c r="O356" s="33">
        <f t="shared" si="358"/>
        <v>1</v>
      </c>
      <c r="P356" s="33">
        <f t="array" ref="P356">IFERROR(INDEX('Model 2'!EMBLEMFac26,MATCH(H356,'Model 2'!$S$8:$S$129,0)),P355)</f>
        <v>1.419688532</v>
      </c>
      <c r="Q356" s="33" t="str">
        <f t="array" ref="Q356">INDEX('Model 2'!EMBLEMFac9Fac18,MATCH(I356,'Model 2'!$A$133:$A$162,1),MATCH($D$4,'Model 2'!$C$132:$G$132,0))</f>
        <v>#N/A</v>
      </c>
      <c r="R356" s="33" t="str">
        <f t="shared" si="5"/>
        <v>#N/A</v>
      </c>
      <c r="S356" s="33" t="str">
        <f t="shared" si="2"/>
        <v>#N/A</v>
      </c>
      <c r="T356" s="5"/>
      <c r="U356" s="18">
        <f t="shared" si="19"/>
        <v>30</v>
      </c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18">
        <f t="shared" si="17"/>
        <v>109</v>
      </c>
      <c r="H357" s="5" t="s">
        <v>629</v>
      </c>
      <c r="I357" s="32" t="str">
        <f>IF('Model 2'!$B$168="C",$B$5*(1+'Model 2'!$B$167)^(U357-1),IF('Model 2'!$B$168="S",$B$5*(1+'Model 2'!$B$167*(U357-1)),$B$5))</f>
        <v>#N/A</v>
      </c>
      <c r="J357" s="33">
        <f t="shared" ref="J357:O357" si="359">J356</f>
        <v>0.6729383157</v>
      </c>
      <c r="K357" s="33">
        <f t="shared" si="359"/>
        <v>1.019852872</v>
      </c>
      <c r="L357" s="33">
        <f t="shared" si="359"/>
        <v>0.9584441392</v>
      </c>
      <c r="M357" s="33">
        <f t="shared" si="359"/>
        <v>0.9873117773</v>
      </c>
      <c r="N357" s="33">
        <f t="shared" si="359"/>
        <v>1.03427941</v>
      </c>
      <c r="O357" s="33">
        <f t="shared" si="359"/>
        <v>1</v>
      </c>
      <c r="P357" s="33">
        <f t="array" ref="P357">IFERROR(INDEX('Model 2'!EMBLEMFac26,MATCH(H357,'Model 2'!$S$8:$S$129,0)),P356)</f>
        <v>1.419688532</v>
      </c>
      <c r="Q357" s="33" t="str">
        <f t="array" ref="Q357">INDEX('Model 2'!EMBLEMFac9Fac18,MATCH(I357,'Model 2'!$A$133:$A$162,1),MATCH($D$4,'Model 2'!$C$132:$G$132,0))</f>
        <v>#N/A</v>
      </c>
      <c r="R357" s="33" t="str">
        <f t="shared" si="5"/>
        <v>#N/A</v>
      </c>
      <c r="S357" s="33" t="str">
        <f t="shared" si="2"/>
        <v>#N/A</v>
      </c>
      <c r="T357" s="5"/>
      <c r="U357" s="18">
        <f t="shared" si="19"/>
        <v>30</v>
      </c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18">
        <f t="shared" si="17"/>
        <v>109</v>
      </c>
      <c r="H358" s="5" t="s">
        <v>630</v>
      </c>
      <c r="I358" s="32" t="str">
        <f>IF('Model 2'!$B$168="C",$B$5*(1+'Model 2'!$B$167)^(U358-1),IF('Model 2'!$B$168="S",$B$5*(1+'Model 2'!$B$167*(U358-1)),$B$5))</f>
        <v>#N/A</v>
      </c>
      <c r="J358" s="33">
        <f t="shared" ref="J358:O358" si="360">J357</f>
        <v>0.6729383157</v>
      </c>
      <c r="K358" s="33">
        <f t="shared" si="360"/>
        <v>1.019852872</v>
      </c>
      <c r="L358" s="33">
        <f t="shared" si="360"/>
        <v>0.9584441392</v>
      </c>
      <c r="M358" s="33">
        <f t="shared" si="360"/>
        <v>0.9873117773</v>
      </c>
      <c r="N358" s="33">
        <f t="shared" si="360"/>
        <v>1.03427941</v>
      </c>
      <c r="O358" s="33">
        <f t="shared" si="360"/>
        <v>1</v>
      </c>
      <c r="P358" s="33">
        <f t="array" ref="P358">IFERROR(INDEX('Model 2'!EMBLEMFac26,MATCH(H358,'Model 2'!$S$8:$S$129,0)),P357)</f>
        <v>1.419688532</v>
      </c>
      <c r="Q358" s="33" t="str">
        <f t="array" ref="Q358">INDEX('Model 2'!EMBLEMFac9Fac18,MATCH(I358,'Model 2'!$A$133:$A$162,1),MATCH($D$4,'Model 2'!$C$132:$G$132,0))</f>
        <v>#N/A</v>
      </c>
      <c r="R358" s="33" t="str">
        <f t="shared" si="5"/>
        <v>#N/A</v>
      </c>
      <c r="S358" s="33" t="str">
        <f t="shared" si="2"/>
        <v>#N/A</v>
      </c>
      <c r="T358" s="5"/>
      <c r="U358" s="18">
        <f t="shared" si="19"/>
        <v>30</v>
      </c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18">
        <f t="shared" si="17"/>
        <v>109</v>
      </c>
      <c r="H359" s="5" t="s">
        <v>631</v>
      </c>
      <c r="I359" s="32" t="str">
        <f>IF('Model 2'!$B$168="C",$B$5*(1+'Model 2'!$B$167)^(U359-1),IF('Model 2'!$B$168="S",$B$5*(1+'Model 2'!$B$167*(U359-1)),$B$5))</f>
        <v>#N/A</v>
      </c>
      <c r="J359" s="33">
        <f t="shared" ref="J359:O359" si="361">J358</f>
        <v>0.6729383157</v>
      </c>
      <c r="K359" s="33">
        <f t="shared" si="361"/>
        <v>1.019852872</v>
      </c>
      <c r="L359" s="33">
        <f t="shared" si="361"/>
        <v>0.9584441392</v>
      </c>
      <c r="M359" s="33">
        <f t="shared" si="361"/>
        <v>0.9873117773</v>
      </c>
      <c r="N359" s="33">
        <f t="shared" si="361"/>
        <v>1.03427941</v>
      </c>
      <c r="O359" s="33">
        <f t="shared" si="361"/>
        <v>1</v>
      </c>
      <c r="P359" s="33">
        <f t="array" ref="P359">IFERROR(INDEX('Model 2'!EMBLEMFac26,MATCH(H359,'Model 2'!$S$8:$S$129,0)),P358)</f>
        <v>1.419688532</v>
      </c>
      <c r="Q359" s="33" t="str">
        <f t="array" ref="Q359">INDEX('Model 2'!EMBLEMFac9Fac18,MATCH(I359,'Model 2'!$A$133:$A$162,1),MATCH($D$4,'Model 2'!$C$132:$G$132,0))</f>
        <v>#N/A</v>
      </c>
      <c r="R359" s="33" t="str">
        <f t="shared" si="5"/>
        <v>#N/A</v>
      </c>
      <c r="S359" s="33" t="str">
        <f t="shared" si="2"/>
        <v>#N/A</v>
      </c>
      <c r="T359" s="5"/>
      <c r="U359" s="18">
        <f t="shared" si="19"/>
        <v>30</v>
      </c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18">
        <f t="shared" si="17"/>
        <v>109</v>
      </c>
      <c r="H360" s="5" t="s">
        <v>632</v>
      </c>
      <c r="I360" s="32" t="str">
        <f>IF('Model 2'!$B$168="C",$B$5*(1+'Model 2'!$B$167)^(U360-1),IF('Model 2'!$B$168="S",$B$5*(1+'Model 2'!$B$167*(U360-1)),$B$5))</f>
        <v>#N/A</v>
      </c>
      <c r="J360" s="33">
        <f t="shared" ref="J360:O360" si="362">J359</f>
        <v>0.6729383157</v>
      </c>
      <c r="K360" s="33">
        <f t="shared" si="362"/>
        <v>1.019852872</v>
      </c>
      <c r="L360" s="33">
        <f t="shared" si="362"/>
        <v>0.9584441392</v>
      </c>
      <c r="M360" s="33">
        <f t="shared" si="362"/>
        <v>0.9873117773</v>
      </c>
      <c r="N360" s="33">
        <f t="shared" si="362"/>
        <v>1.03427941</v>
      </c>
      <c r="O360" s="33">
        <f t="shared" si="362"/>
        <v>1</v>
      </c>
      <c r="P360" s="33">
        <f t="array" ref="P360">IFERROR(INDEX('Model 2'!EMBLEMFac26,MATCH(H360,'Model 2'!$S$8:$S$129,0)),P359)</f>
        <v>1.419688532</v>
      </c>
      <c r="Q360" s="33" t="str">
        <f t="array" ref="Q360">INDEX('Model 2'!EMBLEMFac9Fac18,MATCH(I360,'Model 2'!$A$133:$A$162,1),MATCH($D$4,'Model 2'!$C$132:$G$132,0))</f>
        <v>#N/A</v>
      </c>
      <c r="R360" s="33" t="str">
        <f t="shared" si="5"/>
        <v>#N/A</v>
      </c>
      <c r="S360" s="33" t="str">
        <f t="shared" si="2"/>
        <v>#N/A</v>
      </c>
      <c r="T360" s="5"/>
      <c r="U360" s="18">
        <f t="shared" si="19"/>
        <v>30</v>
      </c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18">
        <f t="shared" si="17"/>
        <v>109</v>
      </c>
      <c r="H361" s="5" t="s">
        <v>633</v>
      </c>
      <c r="I361" s="32" t="str">
        <f>IF('Model 2'!$B$168="C",$B$5*(1+'Model 2'!$B$167)^(U361-1),IF('Model 2'!$B$168="S",$B$5*(1+'Model 2'!$B$167*(U361-1)),$B$5))</f>
        <v>#N/A</v>
      </c>
      <c r="J361" s="33">
        <f t="shared" ref="J361:O361" si="363">J360</f>
        <v>0.6729383157</v>
      </c>
      <c r="K361" s="33">
        <f t="shared" si="363"/>
        <v>1.019852872</v>
      </c>
      <c r="L361" s="33">
        <f t="shared" si="363"/>
        <v>0.9584441392</v>
      </c>
      <c r="M361" s="33">
        <f t="shared" si="363"/>
        <v>0.9873117773</v>
      </c>
      <c r="N361" s="33">
        <f t="shared" si="363"/>
        <v>1.03427941</v>
      </c>
      <c r="O361" s="33">
        <f t="shared" si="363"/>
        <v>1</v>
      </c>
      <c r="P361" s="33">
        <f t="array" ref="P361">IFERROR(INDEX('Model 2'!EMBLEMFac26,MATCH(H361,'Model 2'!$S$8:$S$129,0)),P360)</f>
        <v>1.419688532</v>
      </c>
      <c r="Q361" s="33" t="str">
        <f t="array" ref="Q361">INDEX('Model 2'!EMBLEMFac9Fac18,MATCH(I361,'Model 2'!$A$133:$A$162,1),MATCH($D$4,'Model 2'!$C$132:$G$132,0))</f>
        <v>#N/A</v>
      </c>
      <c r="R361" s="33" t="str">
        <f t="shared" si="5"/>
        <v>#N/A</v>
      </c>
      <c r="S361" s="33" t="str">
        <f t="shared" si="2"/>
        <v>#N/A</v>
      </c>
      <c r="T361" s="5"/>
      <c r="U361" s="18">
        <f t="shared" si="19"/>
        <v>30</v>
      </c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18">
        <f t="shared" si="17"/>
        <v>109</v>
      </c>
      <c r="H362" s="5" t="s">
        <v>634</v>
      </c>
      <c r="I362" s="32" t="str">
        <f>IF('Model 2'!$B$168="C",$B$5*(1+'Model 2'!$B$167)^(U362-1),IF('Model 2'!$B$168="S",$B$5*(1+'Model 2'!$B$167*(U362-1)),$B$5))</f>
        <v>#N/A</v>
      </c>
      <c r="J362" s="33">
        <f t="shared" ref="J362:O362" si="364">J361</f>
        <v>0.6729383157</v>
      </c>
      <c r="K362" s="33">
        <f t="shared" si="364"/>
        <v>1.019852872</v>
      </c>
      <c r="L362" s="33">
        <f t="shared" si="364"/>
        <v>0.9584441392</v>
      </c>
      <c r="M362" s="33">
        <f t="shared" si="364"/>
        <v>0.9873117773</v>
      </c>
      <c r="N362" s="33">
        <f t="shared" si="364"/>
        <v>1.03427941</v>
      </c>
      <c r="O362" s="33">
        <f t="shared" si="364"/>
        <v>1</v>
      </c>
      <c r="P362" s="33">
        <f t="array" ref="P362">IFERROR(INDEX('Model 2'!EMBLEMFac26,MATCH(H362,'Model 2'!$S$8:$S$129,0)),P361)</f>
        <v>1.419688532</v>
      </c>
      <c r="Q362" s="33" t="str">
        <f t="array" ref="Q362">INDEX('Model 2'!EMBLEMFac9Fac18,MATCH(I362,'Model 2'!$A$133:$A$162,1),MATCH($D$4,'Model 2'!$C$132:$G$132,0))</f>
        <v>#N/A</v>
      </c>
      <c r="R362" s="33" t="str">
        <f t="shared" si="5"/>
        <v>#N/A</v>
      </c>
      <c r="S362" s="33" t="str">
        <f t="shared" si="2"/>
        <v>#N/A</v>
      </c>
      <c r="T362" s="5"/>
      <c r="U362" s="18">
        <f t="shared" si="19"/>
        <v>30</v>
      </c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18">
        <f t="shared" si="17"/>
        <v>109</v>
      </c>
      <c r="H363" s="5" t="s">
        <v>635</v>
      </c>
      <c r="I363" s="32" t="str">
        <f>IF('Model 2'!$B$168="C",$B$5*(1+'Model 2'!$B$167)^(U363-1),IF('Model 2'!$B$168="S",$B$5*(1+'Model 2'!$B$167*(U363-1)),$B$5))</f>
        <v>#N/A</v>
      </c>
      <c r="J363" s="33">
        <f t="shared" ref="J363:O363" si="365">J362</f>
        <v>0.6729383157</v>
      </c>
      <c r="K363" s="33">
        <f t="shared" si="365"/>
        <v>1.019852872</v>
      </c>
      <c r="L363" s="33">
        <f t="shared" si="365"/>
        <v>0.9584441392</v>
      </c>
      <c r="M363" s="33">
        <f t="shared" si="365"/>
        <v>0.9873117773</v>
      </c>
      <c r="N363" s="33">
        <f t="shared" si="365"/>
        <v>1.03427941</v>
      </c>
      <c r="O363" s="33">
        <f t="shared" si="365"/>
        <v>1</v>
      </c>
      <c r="P363" s="33">
        <f t="array" ref="P363">IFERROR(INDEX('Model 2'!EMBLEMFac26,MATCH(H363,'Model 2'!$S$8:$S$129,0)),P362)</f>
        <v>1.419688532</v>
      </c>
      <c r="Q363" s="33" t="str">
        <f t="array" ref="Q363">INDEX('Model 2'!EMBLEMFac9Fac18,MATCH(I363,'Model 2'!$A$133:$A$162,1),MATCH($D$4,'Model 2'!$C$132:$G$132,0))</f>
        <v>#N/A</v>
      </c>
      <c r="R363" s="33" t="str">
        <f t="shared" si="5"/>
        <v>#N/A</v>
      </c>
      <c r="S363" s="33" t="str">
        <f t="shared" si="2"/>
        <v>#N/A</v>
      </c>
      <c r="T363" s="5"/>
      <c r="U363" s="18">
        <f t="shared" si="19"/>
        <v>30</v>
      </c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18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18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18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18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18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18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18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18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18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18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18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18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18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18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18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18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18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18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18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18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18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18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18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18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18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18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18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18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18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18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18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18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18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18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18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18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18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18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18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18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18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18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18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18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18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18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18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18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18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18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18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18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18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18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18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18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18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18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18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18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18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18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18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18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18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18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18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18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18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18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18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18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18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18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18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18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18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18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18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18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18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18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18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18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18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18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18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18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18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18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18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18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18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18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18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18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18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18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18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18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18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18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18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18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18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18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18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18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18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18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18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18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18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18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18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18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18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18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18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18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18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18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18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18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18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18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18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18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18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18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18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18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18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18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18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18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18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18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18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18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18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18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18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18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18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18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18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18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18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18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18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18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18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18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18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18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18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18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18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18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18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18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18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18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18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18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18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18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18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18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18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18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18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18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18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18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18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18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18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18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18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18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18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18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18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18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18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18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18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18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18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18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18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18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18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18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18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18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18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18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18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18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18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18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18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18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18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18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18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18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18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18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18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18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18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18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18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18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18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18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18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18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18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18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18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18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18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18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18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18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18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18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18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18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18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18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18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18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18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18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18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18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18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18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18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18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18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18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18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18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18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18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18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18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18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18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18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18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18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18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18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18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18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18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18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18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18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18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18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18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18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18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18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18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18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18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18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18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18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18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18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18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18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18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18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18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18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18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18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18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18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18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18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18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18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18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18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18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18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18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18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18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18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18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18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18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18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18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18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18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18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18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18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18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18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18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18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18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18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18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18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18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18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18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18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18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18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18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18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18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18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18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18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18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18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18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18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18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18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18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18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18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18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18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18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18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18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18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18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18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18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18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18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18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18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18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18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18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18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18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18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18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18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18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18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18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18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18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18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18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18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18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18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18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18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18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18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18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18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18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18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18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18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18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18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18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18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18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18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18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18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18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18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18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18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18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18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18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18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18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18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18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18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18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18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18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18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18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18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18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18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18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18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18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18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18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18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18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18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18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18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18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18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18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18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18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18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18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18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18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18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18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18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18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18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18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18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18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18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18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18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18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18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18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18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18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18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18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18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18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18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18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18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18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18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18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18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18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18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18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18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18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18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18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18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18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18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18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18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18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18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18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18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18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18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18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18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18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18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18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18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18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18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18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18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18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18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18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18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18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18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18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18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18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18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18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18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18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18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18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18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18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18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18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18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18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18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18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18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18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18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18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18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18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18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18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18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18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18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18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18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18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18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18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18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18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18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18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18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18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18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18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18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18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18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18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18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18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18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18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18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18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18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18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18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18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18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18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18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18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18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18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18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18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18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18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18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18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18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18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18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18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18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18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18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18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18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18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18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18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18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18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18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18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18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18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18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18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18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18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18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18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18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18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18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18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18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18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18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18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18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18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18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18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18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18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18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18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18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18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18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18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18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18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18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18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18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18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18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18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18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18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18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18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18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18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18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18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18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18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18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18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18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18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18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18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18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18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18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18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18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18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18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18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18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18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18"/>
      <c r="V1000" s="5"/>
      <c r="W1000" s="5"/>
      <c r="X1000" s="5"/>
      <c r="Y1000" s="5"/>
      <c r="Z1000" s="5"/>
    </row>
  </sheetData>
  <mergeCells count="4">
    <mergeCell ref="K1:S1"/>
    <mergeCell ref="K2:R2"/>
    <mergeCell ref="A3:D3"/>
    <mergeCell ref="A24:D25"/>
  </mergeCells>
  <dataValidations>
    <dataValidation type="list" allowBlank="1" showErrorMessage="1" sqref="D4">
      <formula1>'Model 2'!$C$132:$G$132</formula1>
    </dataValidation>
    <dataValidation type="list" allowBlank="1" showErrorMessage="1" sqref="B6">
      <formula1>'Model 2'!$G$8:$G$16</formula1>
    </dataValidation>
    <dataValidation type="list" allowBlank="1" showErrorMessage="1" sqref="B7">
      <formula1>'Model 2'!$M$8:$M$19</formula1>
    </dataValidation>
    <dataValidation type="decimal" allowBlank="1" showInputMessage="1" showErrorMessage="1" prompt="Please enter a daily benefit dollar amount betweeen $0 and $500" sqref="B5">
      <formula1>0.0</formula1>
      <formula2>500.0</formula2>
    </dataValidation>
    <dataValidation type="list" allowBlank="1" showErrorMessage="1" sqref="D6">
      <formula1>'Model 2'!$C$169:$J$169</formula1>
    </dataValidation>
    <dataValidation type="list" allowBlank="1" showErrorMessage="1" sqref="B4">
      <formula1>'Model 2'!$J$8:$J$73</formula1>
    </dataValidation>
    <dataValidation type="list" allowBlank="1" showErrorMessage="1" sqref="B8">
      <formula1>'Model 2'!$A$8:$A$9</formula1>
    </dataValidation>
    <dataValidation type="list" allowBlank="1" showErrorMessage="1" sqref="D7">
      <formula1>'Model 2'!$B$170:$B$194</formula1>
    </dataValidation>
    <dataValidation type="list" allowBlank="1" showErrorMessage="1" sqref="D5">
      <formula1>'Model 2'!$D$8:$D$10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2015-02-26T16:09:51Z</dcterms:created>
  <dc:creator>BENJA780</dc:creator>
</cp:coreProperties>
</file>