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skul ITC\"/>
    </mc:Choice>
  </mc:AlternateContent>
  <xr:revisionPtr revIDLastSave="0" documentId="13_ncr:1_{AF9967C0-6B4E-460C-8240-D7725320B2A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E3" i="6"/>
  <c r="E4" i="6"/>
  <c r="E5" i="6"/>
  <c r="E6" i="6"/>
  <c r="E7" i="6"/>
  <c r="E8" i="6"/>
  <c r="E9" i="6"/>
  <c r="E10" i="6"/>
  <c r="E11" i="6"/>
  <c r="E2" i="6"/>
  <c r="D2" i="6"/>
  <c r="D3" i="6"/>
  <c r="D4" i="6"/>
  <c r="D5" i="6"/>
  <c r="D6" i="6"/>
  <c r="D7" i="6"/>
  <c r="D8" i="6"/>
  <c r="D9" i="6"/>
  <c r="D10" i="6"/>
  <c r="D11" i="6"/>
  <c r="C3" i="6"/>
  <c r="C4" i="6"/>
  <c r="C5" i="6"/>
  <c r="C6" i="6"/>
  <c r="C7" i="6"/>
  <c r="C8" i="6"/>
  <c r="C9" i="6"/>
  <c r="C10" i="6"/>
  <c r="C11" i="6"/>
  <c r="C2" i="6"/>
  <c r="I3" i="2"/>
  <c r="I4" i="2"/>
  <c r="I5" i="2"/>
  <c r="I6" i="2"/>
  <c r="I2" i="2"/>
  <c r="K3" i="5"/>
  <c r="K4" i="5"/>
  <c r="K5" i="5"/>
  <c r="K6" i="5"/>
  <c r="K2" i="5"/>
  <c r="I2" i="5"/>
  <c r="H3" i="2"/>
  <c r="H4" i="2"/>
  <c r="H5" i="2"/>
  <c r="H6" i="2"/>
  <c r="H2" i="2"/>
  <c r="G3" i="2"/>
  <c r="G4" i="2"/>
  <c r="G5" i="2"/>
  <c r="G6" i="2"/>
  <c r="G2" i="2"/>
  <c r="C11" i="4"/>
  <c r="C12" i="4"/>
  <c r="C13" i="4"/>
  <c r="E11" i="4"/>
  <c r="E12" i="4"/>
  <c r="E13" i="4"/>
  <c r="E10" i="4"/>
  <c r="C10" i="4"/>
  <c r="D11" i="4"/>
  <c r="D12" i="4"/>
  <c r="D13" i="4"/>
  <c r="D10" i="4"/>
  <c r="C13" i="2"/>
  <c r="C12" i="2"/>
  <c r="C11" i="2"/>
  <c r="C10" i="2"/>
  <c r="C9" i="2"/>
  <c r="E5" i="4"/>
  <c r="E3" i="4"/>
  <c r="E4" i="4"/>
  <c r="E2" i="4"/>
  <c r="F3" i="2"/>
  <c r="F4" i="2"/>
  <c r="F5" i="2"/>
  <c r="F6" i="2"/>
  <c r="F2" i="2"/>
  <c r="D2" i="4"/>
  <c r="D3" i="4"/>
  <c r="D4" i="4"/>
  <c r="D5" i="4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J6" i="5"/>
  <c r="I6" i="5"/>
  <c r="E6" i="5"/>
  <c r="D6" i="5"/>
  <c r="C6" i="5"/>
  <c r="J5" i="5"/>
  <c r="I5" i="5"/>
  <c r="E5" i="5"/>
  <c r="D5" i="5"/>
  <c r="C5" i="5"/>
  <c r="J4" i="5"/>
  <c r="I4" i="5"/>
  <c r="E4" i="5"/>
  <c r="D4" i="5"/>
  <c r="C4" i="5"/>
  <c r="J3" i="5"/>
  <c r="I3" i="5"/>
  <c r="E3" i="5"/>
  <c r="D3" i="5"/>
  <c r="C3" i="5"/>
  <c r="J2" i="5"/>
  <c r="E2" i="5"/>
  <c r="D2" i="5"/>
  <c r="C2" i="5"/>
  <c r="C5" i="3"/>
  <c r="C4" i="3"/>
  <c r="C3" i="3"/>
  <c r="C2" i="3"/>
</calcChain>
</file>

<file path=xl/sharedStrings.xml><?xml version="1.0" encoding="utf-8"?>
<sst xmlns="http://schemas.openxmlformats.org/spreadsheetml/2006/main" count="192" uniqueCount="128">
  <si>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</si>
  <si>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</si>
  <si>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</si>
  <si>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</si>
  <si>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</si>
  <si>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</si>
  <si>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</si>
  <si>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</si>
  <si>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</si>
  <si>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</si>
  <si>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</si>
  <si>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</si>
  <si>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</si>
  <si>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</si>
  <si>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</si>
  <si>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</si>
  <si>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</si>
  <si>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</si>
  <si>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</si>
  <si>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</si>
  <si>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</si>
  <si>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</si>
  <si>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</si>
  <si>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</si>
  <si>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</si>
  <si>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</si>
  <si>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</si>
  <si>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</si>
  <si>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</si>
  <si>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</si>
  <si>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</si>
  <si>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</si>
  <si>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</si>
  <si>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</si>
  <si>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</si>
  <si>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</si>
  <si>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</si>
  <si>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</si>
  <si>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</si>
  <si>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</si>
  <si>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</si>
  <si>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</si>
  <si>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</si>
  <si>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</si>
  <si>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</si>
  <si>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</si>
  <si>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</si>
  <si>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</si>
  <si>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</si>
  <si>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</si>
  <si>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</si>
  <si>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</si>
  <si>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</si>
  <si>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</si>
  <si>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</si>
  <si>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</si>
  <si>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</si>
  <si>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</si>
  <si>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</si>
  <si>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</si>
  <si>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</si>
  <si>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</si>
  <si>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</si>
  <si>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</si>
  <si>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</si>
  <si>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</si>
  <si>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</si>
  <si>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</si>
  <si>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</si>
  <si>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</si>
  <si>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</si>
  <si>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</si>
  <si>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</si>
  <si>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</si>
  <si>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</si>
  <si>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</si>
  <si>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</si>
  <si>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</si>
  <si>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</si>
  <si>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</si>
  <si>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</si>
  <si>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</si>
  <si>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</si>
  <si>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</si>
  <si>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</si>
  <si>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</si>
  <si>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</si>
  <si>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</si>
  <si>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</si>
  <si>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</si>
  <si>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</si>
  <si>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</si>
  <si>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</si>
  <si>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</si>
  <si>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</si>
  <si>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</si>
  <si>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</si>
  <si>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</si>
  <si>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</si>
  <si>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</si>
  <si>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</si>
  <si>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</si>
  <si>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</si>
  <si>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</si>
  <si>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</si>
  <si>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</si>
  <si>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</si>
  <si>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</si>
  <si>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</si>
  <si>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</si>
  <si>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</si>
  <si>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</si>
  <si>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</si>
  <si>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</si>
  <si>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</si>
  <si>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</si>
  <si>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</si>
  <si>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</si>
  <si>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</si>
  <si>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</si>
  <si>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</si>
  <si>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</si>
  <si>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</si>
  <si>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</si>
  <si>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</si>
  <si>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</si>
  <si>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</si>
  <si>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 xml:space="preserve">TRIM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</si>
</sst>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>
      <alignment vertical="top"/>
      <protection locked="0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0" borderId="0" xfId="0" applyFont="1" applyAlignment="1"/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164" fontId="1" fillId="0" borderId="1" xfId="1" applyNumberFormat="1" applyFont="1" applyBorder="1" applyAlignment="1" applyProtection="1"/>
    <xf numFmtId="164" fontId="1" fillId="0" borderId="0" xfId="0" applyNumberFormat="1" applyFont="1" applyAlignment="1"/>
    <xf numFmtId="164" fontId="1" fillId="0" borderId="0" xfId="1" applyNumberFormat="1" applyFont="1" applyAlignment="1" applyProtection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 applyProtection="1">
      <alignment wrapText="1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4" borderId="1" xfId="0" applyFont="1" applyFill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72" workbookViewId="0">
      <selection activeCell="F5" sqref="F5"/>
    </sheetView>
  </sheetViews>
  <sheetFormatPr defaultColWidth="10" defaultRowHeight="15" x14ac:dyDescent="0.25"/>
  <cols>
    <col min="1" max="1" width="4.7109375" style="1" customWidth="1"/>
    <col min="2" max="2" width="20.85546875" customWidth="1"/>
    <col min="3" max="3" width="9.140625" style="1"/>
  </cols>
  <sheetData>
    <row r="1" spans="1:14" x14ac:dyDescent="0.25">
      <c r="A1" s="2" t="s">
        <v>44</v>
      </c>
      <c r="B1" s="2" t="s">
        <v>43</v>
      </c>
      <c r="C1" s="2" t="s">
        <v>45</v>
      </c>
    </row>
    <row r="2" spans="1:14" x14ac:dyDescent="0.25">
      <c r="A2" s="3">
        <v>1</v>
      </c>
      <c r="B2" s="4" t="s">
        <v>20</v>
      </c>
      <c r="C2" s="25" t="s">
        <v>40</v>
      </c>
    </row>
    <row r="3" spans="1:14" x14ac:dyDescent="0.25">
      <c r="A3" s="3">
        <v>2</v>
      </c>
      <c r="B3" s="4" t="s">
        <v>21</v>
      </c>
      <c r="C3" s="25"/>
    </row>
    <row r="4" spans="1:14" x14ac:dyDescent="0.25">
      <c r="A4" s="3">
        <v>3</v>
      </c>
      <c r="B4" s="4" t="s">
        <v>24</v>
      </c>
      <c r="C4" s="25"/>
    </row>
    <row r="5" spans="1:14" x14ac:dyDescent="0.25">
      <c r="A5" s="3">
        <v>4</v>
      </c>
      <c r="B5" s="4" t="s">
        <v>28</v>
      </c>
      <c r="C5" s="25"/>
    </row>
    <row r="6" spans="1:14" x14ac:dyDescent="0.25">
      <c r="A6" s="3">
        <v>5</v>
      </c>
      <c r="B6" s="4" t="s">
        <v>53</v>
      </c>
      <c r="C6" s="25"/>
    </row>
    <row r="7" spans="1:14" x14ac:dyDescent="0.25">
      <c r="A7" s="3">
        <v>6</v>
      </c>
      <c r="B7" s="4" t="s">
        <v>54</v>
      </c>
      <c r="C7" s="25"/>
    </row>
    <row r="8" spans="1:14" x14ac:dyDescent="0.25">
      <c r="A8" s="3">
        <v>7</v>
      </c>
      <c r="B8" s="4" t="s">
        <v>29</v>
      </c>
      <c r="C8" s="25"/>
    </row>
    <row r="9" spans="1:14" x14ac:dyDescent="0.25">
      <c r="A9" s="3">
        <v>8</v>
      </c>
      <c r="B9" s="4" t="s">
        <v>30</v>
      </c>
      <c r="C9" s="25"/>
    </row>
    <row r="10" spans="1:14" x14ac:dyDescent="0.25">
      <c r="A10" s="5">
        <v>9</v>
      </c>
      <c r="B10" s="6" t="s">
        <v>36</v>
      </c>
      <c r="C10" s="27" t="s">
        <v>41</v>
      </c>
    </row>
    <row r="11" spans="1:14" x14ac:dyDescent="0.25">
      <c r="A11" s="5">
        <v>10</v>
      </c>
      <c r="B11" s="6" t="s">
        <v>38</v>
      </c>
      <c r="C11" s="28"/>
    </row>
    <row r="12" spans="1:14" x14ac:dyDescent="0.25">
      <c r="A12" s="5">
        <v>11</v>
      </c>
      <c r="B12" s="6" t="s">
        <v>39</v>
      </c>
      <c r="C12" s="28"/>
      <c r="N12" s="7"/>
    </row>
    <row r="13" spans="1:14" x14ac:dyDescent="0.25">
      <c r="A13" s="5">
        <v>12</v>
      </c>
      <c r="B13" s="6" t="s">
        <v>37</v>
      </c>
      <c r="C13" s="29"/>
    </row>
    <row r="14" spans="1:14" x14ac:dyDescent="0.25">
      <c r="A14" s="3">
        <v>13</v>
      </c>
      <c r="B14" s="4" t="s">
        <v>64</v>
      </c>
      <c r="C14" s="25" t="s">
        <v>42</v>
      </c>
    </row>
    <row r="15" spans="1:14" x14ac:dyDescent="0.25">
      <c r="A15" s="3">
        <v>14</v>
      </c>
      <c r="B15" s="4" t="s">
        <v>66</v>
      </c>
      <c r="C15" s="25"/>
    </row>
    <row r="16" spans="1:14" x14ac:dyDescent="0.25">
      <c r="A16" s="3">
        <v>15</v>
      </c>
      <c r="B16" s="4" t="s">
        <v>93</v>
      </c>
      <c r="C16" s="25"/>
    </row>
    <row r="17" spans="1:3" x14ac:dyDescent="0.25">
      <c r="A17" s="3">
        <v>16</v>
      </c>
      <c r="B17" s="4" t="s">
        <v>94</v>
      </c>
      <c r="C17" s="25"/>
    </row>
    <row r="18" spans="1:3" x14ac:dyDescent="0.25">
      <c r="A18" s="3">
        <v>17</v>
      </c>
      <c r="B18" s="4" t="s">
        <v>95</v>
      </c>
      <c r="C18" s="25"/>
    </row>
    <row r="19" spans="1:3" x14ac:dyDescent="0.25">
      <c r="A19" s="5">
        <v>18</v>
      </c>
      <c r="B19" s="6" t="s">
        <v>82</v>
      </c>
      <c r="C19" s="26" t="s">
        <v>46</v>
      </c>
    </row>
    <row r="20" spans="1:3" x14ac:dyDescent="0.25">
      <c r="A20" s="5">
        <v>19</v>
      </c>
      <c r="B20" s="6" t="s">
        <v>83</v>
      </c>
      <c r="C20" s="26"/>
    </row>
    <row r="21" spans="1:3" x14ac:dyDescent="0.25">
      <c r="A21" s="5">
        <v>20</v>
      </c>
      <c r="B21" s="6" t="s">
        <v>84</v>
      </c>
      <c r="C21" s="26"/>
    </row>
    <row r="22" spans="1:3" x14ac:dyDescent="0.25">
      <c r="A22" s="5">
        <v>21</v>
      </c>
      <c r="B22" s="6" t="s">
        <v>80</v>
      </c>
      <c r="C22" s="26"/>
    </row>
    <row r="23" spans="1:3" x14ac:dyDescent="0.25">
      <c r="A23" s="5">
        <v>22</v>
      </c>
      <c r="B23" s="6" t="s">
        <v>81</v>
      </c>
      <c r="C23" s="26"/>
    </row>
    <row r="24" spans="1:3" x14ac:dyDescent="0.25">
      <c r="A24" s="5">
        <v>23</v>
      </c>
      <c r="B24" s="6" t="s">
        <v>85</v>
      </c>
      <c r="C24" s="26"/>
    </row>
    <row r="25" spans="1:3" x14ac:dyDescent="0.25">
      <c r="A25" s="3">
        <v>24</v>
      </c>
      <c r="B25" s="4" t="s">
        <v>96</v>
      </c>
      <c r="C25" s="25" t="s">
        <v>47</v>
      </c>
    </row>
    <row r="26" spans="1:3" x14ac:dyDescent="0.25">
      <c r="A26" s="3">
        <v>25</v>
      </c>
      <c r="B26" s="4" t="s">
        <v>97</v>
      </c>
      <c r="C26" s="25"/>
    </row>
    <row r="27" spans="1:3" x14ac:dyDescent="0.25">
      <c r="A27" s="3">
        <v>26</v>
      </c>
      <c r="B27" s="4" t="s">
        <v>98</v>
      </c>
      <c r="C27" s="2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abSelected="1" zoomScale="82" zoomScaleNormal="82" workbookViewId="0">
      <selection activeCell="C15" sqref="C15"/>
    </sheetView>
  </sheetViews>
  <sheetFormatPr defaultColWidth="10" defaultRowHeight="15" x14ac:dyDescent="0.25"/>
  <cols>
    <col min="1" max="1" width="26.140625" customWidth="1"/>
    <col min="2" max="2" width="4.42578125" style="1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8" t="s">
        <v>23</v>
      </c>
      <c r="B1" s="8" t="s">
        <v>1</v>
      </c>
      <c r="C1" s="8" t="s">
        <v>17</v>
      </c>
      <c r="D1" s="8" t="s">
        <v>18</v>
      </c>
      <c r="E1" s="8" t="s">
        <v>19</v>
      </c>
      <c r="F1" s="8" t="s">
        <v>15</v>
      </c>
      <c r="G1" s="8" t="s">
        <v>16</v>
      </c>
      <c r="H1" s="8" t="s">
        <v>2</v>
      </c>
      <c r="I1" s="8" t="s">
        <v>26</v>
      </c>
      <c r="K1" s="7" t="s">
        <v>20</v>
      </c>
    </row>
    <row r="2" spans="1:11" x14ac:dyDescent="0.25">
      <c r="A2" s="9" t="s">
        <v>116</v>
      </c>
      <c r="B2" s="3" t="s">
        <v>4</v>
      </c>
      <c r="C2" s="10">
        <v>10000000</v>
      </c>
      <c r="D2" s="10">
        <v>3500000</v>
      </c>
      <c r="E2" s="10">
        <v>11500000</v>
      </c>
      <c r="F2" s="10">
        <f>SUM(C2:E2)</f>
        <v>25000000</v>
      </c>
      <c r="G2" s="10">
        <f>AVERAGE(C2:E2)</f>
        <v>8333333.333333333</v>
      </c>
      <c r="H2" s="9" t="str">
        <f>IF(F2&gt;=30000000,"LULUS","TIDAK LULUS")</f>
        <v>TIDAK LULUS</v>
      </c>
      <c r="I2" s="9">
        <f>RANK(G2,$G$2:$G$6,0)</f>
        <v>4</v>
      </c>
      <c r="K2" s="7" t="s">
        <v>21</v>
      </c>
    </row>
    <row r="3" spans="1:11" x14ac:dyDescent="0.25">
      <c r="A3" s="9" t="s">
        <v>117</v>
      </c>
      <c r="B3" s="3" t="s">
        <v>4</v>
      </c>
      <c r="C3" s="10">
        <v>12000000</v>
      </c>
      <c r="D3" s="10">
        <v>9000000</v>
      </c>
      <c r="E3" s="10">
        <v>12000000</v>
      </c>
      <c r="F3" s="10">
        <f t="shared" ref="F3:F6" si="0">SUM(C3:E3)</f>
        <v>33000000</v>
      </c>
      <c r="G3" s="10">
        <f t="shared" ref="G3:G6" si="1">AVERAGE(C3:E3)</f>
        <v>11000000</v>
      </c>
      <c r="H3" s="13" t="str">
        <f t="shared" ref="H3:H6" si="2">IF(F3&gt;=30000000,"LULUS","TIDAK LULUS")</f>
        <v>LULUS</v>
      </c>
      <c r="I3" s="13">
        <f t="shared" ref="I3:I6" si="3">RANK(G3,$G$2:$G$6,0)</f>
        <v>2</v>
      </c>
      <c r="K3" s="7" t="s">
        <v>24</v>
      </c>
    </row>
    <row r="4" spans="1:11" x14ac:dyDescent="0.25">
      <c r="A4" s="9" t="s">
        <v>118</v>
      </c>
      <c r="B4" s="3" t="s">
        <v>7</v>
      </c>
      <c r="C4" s="10">
        <v>5000000</v>
      </c>
      <c r="D4" s="10">
        <v>10000000</v>
      </c>
      <c r="E4" s="10">
        <v>8000000</v>
      </c>
      <c r="F4" s="10">
        <f t="shared" si="0"/>
        <v>23000000</v>
      </c>
      <c r="G4" s="10">
        <f t="shared" si="1"/>
        <v>7666666.666666667</v>
      </c>
      <c r="H4" s="13" t="str">
        <f t="shared" si="2"/>
        <v>TIDAK LULUS</v>
      </c>
      <c r="I4" s="13">
        <f t="shared" si="3"/>
        <v>5</v>
      </c>
      <c r="K4" s="7" t="s">
        <v>28</v>
      </c>
    </row>
    <row r="5" spans="1:11" x14ac:dyDescent="0.25">
      <c r="A5" s="9" t="s">
        <v>119</v>
      </c>
      <c r="B5" s="3" t="s">
        <v>7</v>
      </c>
      <c r="C5" s="10">
        <v>7500000</v>
      </c>
      <c r="D5" s="10">
        <v>12000000</v>
      </c>
      <c r="E5" s="10">
        <v>9500000</v>
      </c>
      <c r="F5" s="10">
        <f t="shared" si="0"/>
        <v>29000000</v>
      </c>
      <c r="G5" s="10">
        <f t="shared" si="1"/>
        <v>9666666.666666666</v>
      </c>
      <c r="H5" s="13" t="str">
        <f t="shared" si="2"/>
        <v>TIDAK LULUS</v>
      </c>
      <c r="I5" s="13">
        <f t="shared" si="3"/>
        <v>3</v>
      </c>
      <c r="K5" s="7" t="s">
        <v>53</v>
      </c>
    </row>
    <row r="6" spans="1:11" x14ac:dyDescent="0.25">
      <c r="A6" s="9" t="s">
        <v>120</v>
      </c>
      <c r="B6" s="3" t="s">
        <v>4</v>
      </c>
      <c r="C6" s="10">
        <v>11000000</v>
      </c>
      <c r="D6" s="10">
        <v>13250000</v>
      </c>
      <c r="E6" s="10">
        <v>15000000</v>
      </c>
      <c r="F6" s="10">
        <f t="shared" si="0"/>
        <v>39250000</v>
      </c>
      <c r="G6" s="10">
        <f t="shared" si="1"/>
        <v>13083333.333333334</v>
      </c>
      <c r="H6" s="13" t="str">
        <f t="shared" si="2"/>
        <v>LULUS</v>
      </c>
      <c r="I6" s="13">
        <f t="shared" si="3"/>
        <v>1</v>
      </c>
      <c r="K6" s="7" t="s">
        <v>54</v>
      </c>
    </row>
    <row r="7" spans="1:11" x14ac:dyDescent="0.25">
      <c r="I7" s="24"/>
      <c r="K7" s="7" t="s">
        <v>29</v>
      </c>
    </row>
    <row r="8" spans="1:11" x14ac:dyDescent="0.25">
      <c r="K8" s="7" t="s">
        <v>30</v>
      </c>
    </row>
    <row r="9" spans="1:11" x14ac:dyDescent="0.25">
      <c r="A9" t="s">
        <v>25</v>
      </c>
      <c r="C9">
        <f>COUNTA(A2:A6)</f>
        <v>5</v>
      </c>
      <c r="K9" s="7" t="s">
        <v>124</v>
      </c>
    </row>
    <row r="10" spans="1:11" x14ac:dyDescent="0.25">
      <c r="A10" t="s">
        <v>51</v>
      </c>
      <c r="C10" s="11">
        <f>MAX(F2:F6)</f>
        <v>39250000</v>
      </c>
    </row>
    <row r="11" spans="1:11" x14ac:dyDescent="0.25">
      <c r="A11" t="s">
        <v>52</v>
      </c>
      <c r="C11" s="11">
        <f>MIN(F2:F6)</f>
        <v>23000000</v>
      </c>
    </row>
    <row r="12" spans="1:11" x14ac:dyDescent="0.25">
      <c r="A12" t="s">
        <v>49</v>
      </c>
      <c r="C12" s="12">
        <f>SUMIF(B2:B6,"L",F2:F6)</f>
        <v>97250000</v>
      </c>
    </row>
    <row r="13" spans="1:11" x14ac:dyDescent="0.25">
      <c r="A13" t="s">
        <v>50</v>
      </c>
      <c r="C13" s="12">
        <f>SUMIF(B2:B6,"P",F2:F6)</f>
        <v>52000000</v>
      </c>
    </row>
    <row r="14" spans="1:11" x14ac:dyDescent="0.25">
      <c r="A14" t="s">
        <v>27</v>
      </c>
      <c r="C14">
        <f>COUNTIF(H2:H6,"LULUS")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87" workbookViewId="0">
      <selection activeCell="C27" sqref="C27"/>
    </sheetView>
  </sheetViews>
  <sheetFormatPr defaultColWidth="10" defaultRowHeight="15" x14ac:dyDescent="0.25"/>
  <cols>
    <col min="2" max="2" width="14.85546875" customWidth="1"/>
    <col min="4" max="4" width="18.140625" customWidth="1"/>
  </cols>
  <sheetData>
    <row r="1" spans="1:6" x14ac:dyDescent="0.25">
      <c r="A1" s="30" t="s">
        <v>31</v>
      </c>
      <c r="B1" s="30"/>
      <c r="C1" s="32" t="s">
        <v>125</v>
      </c>
      <c r="D1" s="32"/>
      <c r="F1" s="7" t="s">
        <v>127</v>
      </c>
    </row>
    <row r="2" spans="1:6" x14ac:dyDescent="0.25">
      <c r="A2" s="30" t="s">
        <v>35</v>
      </c>
      <c r="B2" s="30"/>
      <c r="C2" s="31" t="str">
        <f>TRIM(C1)</f>
        <v>NaMa KEPala SekOLAH</v>
      </c>
      <c r="D2" s="31"/>
      <c r="F2" s="7" t="s">
        <v>38</v>
      </c>
    </row>
    <row r="3" spans="1:6" x14ac:dyDescent="0.25">
      <c r="A3" s="30" t="s">
        <v>32</v>
      </c>
      <c r="B3" s="30"/>
      <c r="C3" s="31" t="str">
        <f>LOWER(C1)</f>
        <v xml:space="preserve">  nama    kepala sekolah     </v>
      </c>
      <c r="D3" s="31"/>
      <c r="F3" s="7" t="s">
        <v>39</v>
      </c>
    </row>
    <row r="4" spans="1:6" x14ac:dyDescent="0.25">
      <c r="A4" s="30" t="s">
        <v>33</v>
      </c>
      <c r="B4" s="30"/>
      <c r="C4" s="31" t="str">
        <f>UPPER(C1)</f>
        <v xml:space="preserve">  NAMA    KEPALA SEKOLAH     </v>
      </c>
      <c r="D4" s="31"/>
      <c r="F4" s="7" t="s">
        <v>37</v>
      </c>
    </row>
    <row r="5" spans="1:6" x14ac:dyDescent="0.25">
      <c r="A5" s="30" t="s">
        <v>34</v>
      </c>
      <c r="B5" s="30"/>
      <c r="C5" s="31" t="str">
        <f>PROPER(C1)</f>
        <v xml:space="preserve">  Nama    Kepala Sekolah     </v>
      </c>
      <c r="D5" s="31"/>
    </row>
  </sheetData>
  <mergeCells count="10">
    <mergeCell ref="A2:B2"/>
    <mergeCell ref="C2:D2"/>
    <mergeCell ref="A1:B1"/>
    <mergeCell ref="C1:D1"/>
    <mergeCell ref="A5:B5"/>
    <mergeCell ref="C5:D5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zoomScale="142" zoomScaleNormal="142" workbookViewId="0">
      <selection activeCell="E10" sqref="E10"/>
    </sheetView>
  </sheetViews>
  <sheetFormatPr defaultColWidth="10"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8" t="s">
        <v>55</v>
      </c>
      <c r="B1" s="8" t="s">
        <v>22</v>
      </c>
      <c r="C1" s="8" t="s">
        <v>56</v>
      </c>
      <c r="D1" s="8" t="s">
        <v>57</v>
      </c>
      <c r="E1" s="8" t="s">
        <v>65</v>
      </c>
      <c r="G1" s="7" t="s">
        <v>64</v>
      </c>
    </row>
    <row r="2" spans="1:7" x14ac:dyDescent="0.25">
      <c r="A2" s="9" t="s">
        <v>58</v>
      </c>
      <c r="B2" s="9" t="s">
        <v>59</v>
      </c>
      <c r="C2" s="9">
        <v>1990</v>
      </c>
      <c r="D2" s="9" t="str">
        <f>CONCATENATE(C2,"-",A2)</f>
        <v>1990-HR</v>
      </c>
      <c r="E2" s="9">
        <f>LEN(B2)</f>
        <v>5</v>
      </c>
      <c r="G2" s="7" t="s">
        <v>66</v>
      </c>
    </row>
    <row r="3" spans="1:7" x14ac:dyDescent="0.25">
      <c r="A3" s="9" t="s">
        <v>60</v>
      </c>
      <c r="B3" s="9" t="s">
        <v>61</v>
      </c>
      <c r="C3" s="9">
        <v>1994</v>
      </c>
      <c r="D3" s="13" t="str">
        <f t="shared" ref="D3:D5" si="0">CONCATENATE(C3,"-",A3)</f>
        <v>1994-Finance</v>
      </c>
      <c r="E3" s="13">
        <f t="shared" ref="E3:E5" si="1">LEN(B3)</f>
        <v>5</v>
      </c>
      <c r="G3" s="7" t="s">
        <v>93</v>
      </c>
    </row>
    <row r="4" spans="1:7" x14ac:dyDescent="0.25">
      <c r="A4" s="9" t="s">
        <v>62</v>
      </c>
      <c r="B4" s="9" t="s">
        <v>126</v>
      </c>
      <c r="C4" s="9">
        <v>1989</v>
      </c>
      <c r="D4" s="13" t="str">
        <f t="shared" si="0"/>
        <v>1989-Sales</v>
      </c>
      <c r="E4" s="13">
        <f t="shared" si="1"/>
        <v>8</v>
      </c>
      <c r="G4" s="7" t="s">
        <v>94</v>
      </c>
    </row>
    <row r="5" spans="1:7" x14ac:dyDescent="0.25">
      <c r="A5" s="9" t="s">
        <v>58</v>
      </c>
      <c r="B5" s="9" t="s">
        <v>63</v>
      </c>
      <c r="C5" s="9">
        <v>1997</v>
      </c>
      <c r="D5" s="13" t="str">
        <f t="shared" si="0"/>
        <v>1997-HR</v>
      </c>
      <c r="E5" s="13">
        <f t="shared" si="1"/>
        <v>7</v>
      </c>
      <c r="G5" s="7" t="s">
        <v>95</v>
      </c>
    </row>
    <row r="9" spans="1:7" x14ac:dyDescent="0.25">
      <c r="A9" s="8" t="s">
        <v>22</v>
      </c>
      <c r="B9" s="8" t="s">
        <v>48</v>
      </c>
      <c r="C9" s="8" t="s">
        <v>88</v>
      </c>
      <c r="D9" s="8" t="s">
        <v>89</v>
      </c>
      <c r="E9" s="8" t="s">
        <v>92</v>
      </c>
    </row>
    <row r="10" spans="1:7" x14ac:dyDescent="0.25">
      <c r="A10" s="9" t="s">
        <v>59</v>
      </c>
      <c r="B10" s="14" t="s">
        <v>86</v>
      </c>
      <c r="C10" s="9" t="str">
        <f>LEFT(B10,3)</f>
        <v>123</v>
      </c>
      <c r="D10" s="9" t="str">
        <f>MID(B10,4,7)</f>
        <v>4560101</v>
      </c>
      <c r="E10" s="9" t="str">
        <f>RIGHT(B10,2)</f>
        <v>01</v>
      </c>
    </row>
    <row r="11" spans="1:7" x14ac:dyDescent="0.25">
      <c r="A11" s="9" t="s">
        <v>61</v>
      </c>
      <c r="B11" s="14" t="s">
        <v>87</v>
      </c>
      <c r="C11" s="13" t="str">
        <f t="shared" ref="C11:C13" si="2">LEFT(B11,3)</f>
        <v>288</v>
      </c>
      <c r="D11" s="13" t="str">
        <f t="shared" ref="D11:D13" si="3">MID(B11,4,7)</f>
        <v>5670208</v>
      </c>
      <c r="E11" s="13" t="str">
        <f t="shared" ref="E11:E13" si="4">RIGHT(B11,2)</f>
        <v>02</v>
      </c>
    </row>
    <row r="12" spans="1:7" x14ac:dyDescent="0.25">
      <c r="A12" s="9" t="s">
        <v>14</v>
      </c>
      <c r="B12" s="14" t="s">
        <v>90</v>
      </c>
      <c r="C12" s="13" t="str">
        <f t="shared" si="2"/>
        <v>139</v>
      </c>
      <c r="D12" s="13" t="str">
        <f t="shared" si="3"/>
        <v>8780204</v>
      </c>
      <c r="E12" s="13" t="str">
        <f t="shared" si="4"/>
        <v>03</v>
      </c>
    </row>
    <row r="13" spans="1:7" x14ac:dyDescent="0.25">
      <c r="A13" s="9" t="s">
        <v>63</v>
      </c>
      <c r="B13" s="14" t="s">
        <v>91</v>
      </c>
      <c r="C13" s="13" t="str">
        <f t="shared" si="2"/>
        <v>456</v>
      </c>
      <c r="D13" s="13" t="str">
        <f t="shared" si="3"/>
        <v>1231912</v>
      </c>
      <c r="E13" s="13" t="str">
        <f t="shared" si="4"/>
        <v>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zoomScale="118" zoomScaleNormal="118" workbookViewId="0">
      <selection activeCell="K11" sqref="K11"/>
    </sheetView>
  </sheetViews>
  <sheetFormatPr defaultColWidth="10"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30" x14ac:dyDescent="0.25">
      <c r="A1" s="15" t="s">
        <v>0</v>
      </c>
      <c r="B1" s="15" t="s">
        <v>67</v>
      </c>
      <c r="C1" s="16" t="s">
        <v>68</v>
      </c>
      <c r="D1" s="16" t="s">
        <v>69</v>
      </c>
      <c r="E1" s="16" t="s">
        <v>70</v>
      </c>
      <c r="G1" s="15" t="s">
        <v>71</v>
      </c>
      <c r="H1" s="16" t="s">
        <v>72</v>
      </c>
      <c r="I1" s="16" t="s">
        <v>68</v>
      </c>
      <c r="J1" s="16" t="s">
        <v>69</v>
      </c>
      <c r="K1" s="16" t="s">
        <v>70</v>
      </c>
    </row>
    <row r="2" spans="1:13" x14ac:dyDescent="0.25">
      <c r="A2" s="9" t="s">
        <v>3</v>
      </c>
      <c r="B2" s="9">
        <v>57.26</v>
      </c>
      <c r="C2" s="17">
        <f t="shared" ref="C2:C11" si="0">ROUNDDOWN(B2,0)</f>
        <v>57</v>
      </c>
      <c r="D2" s="17">
        <f t="shared" ref="D2:D11" si="1">ROUNDUP(B2,0)</f>
        <v>58</v>
      </c>
      <c r="E2" s="17">
        <f t="shared" ref="E2:E11" si="2">ROUND(B2,0)</f>
        <v>57</v>
      </c>
      <c r="G2" s="9" t="s">
        <v>73</v>
      </c>
      <c r="H2" s="17">
        <v>1150</v>
      </c>
      <c r="I2" s="10">
        <f>ROUNDDOWN(H2,100)</f>
        <v>1150</v>
      </c>
      <c r="J2" s="18">
        <f>ROUNDUP(H2,0)</f>
        <v>1150</v>
      </c>
      <c r="K2" s="18">
        <f>MROUND(H2,100)</f>
        <v>1200</v>
      </c>
      <c r="M2" s="7" t="s">
        <v>82</v>
      </c>
    </row>
    <row r="3" spans="1:13" x14ac:dyDescent="0.25">
      <c r="A3" s="9" t="s">
        <v>74</v>
      </c>
      <c r="B3" s="9">
        <v>84.15</v>
      </c>
      <c r="C3" s="17">
        <f t="shared" si="0"/>
        <v>84</v>
      </c>
      <c r="D3" s="17">
        <f t="shared" si="1"/>
        <v>85</v>
      </c>
      <c r="E3" s="17">
        <f t="shared" si="2"/>
        <v>84</v>
      </c>
      <c r="G3" s="9" t="s">
        <v>75</v>
      </c>
      <c r="H3" s="17">
        <v>560</v>
      </c>
      <c r="I3" s="10">
        <f>ROUNDDOWN(H3,0)</f>
        <v>560</v>
      </c>
      <c r="J3" s="18">
        <f>ROUNDUP(H3,0)</f>
        <v>560</v>
      </c>
      <c r="K3" s="18">
        <f t="shared" ref="K3:K6" si="3">MROUND(H3,100)</f>
        <v>600</v>
      </c>
      <c r="M3" s="7" t="s">
        <v>83</v>
      </c>
    </row>
    <row r="4" spans="1:13" x14ac:dyDescent="0.25">
      <c r="A4" s="9" t="s">
        <v>6</v>
      </c>
      <c r="B4" s="9">
        <v>75.89</v>
      </c>
      <c r="C4" s="17">
        <f t="shared" si="0"/>
        <v>75</v>
      </c>
      <c r="D4" s="17">
        <f t="shared" si="1"/>
        <v>76</v>
      </c>
      <c r="E4" s="17">
        <f t="shared" si="2"/>
        <v>76</v>
      </c>
      <c r="G4" s="9" t="s">
        <v>76</v>
      </c>
      <c r="H4" s="17">
        <v>86</v>
      </c>
      <c r="I4" s="10">
        <f>ROUNDDOWN(H4,0)</f>
        <v>86</v>
      </c>
      <c r="J4" s="18">
        <f>ROUNDUP(H4,0)</f>
        <v>86</v>
      </c>
      <c r="K4" s="18">
        <f t="shared" si="3"/>
        <v>100</v>
      </c>
      <c r="M4" s="7" t="s">
        <v>84</v>
      </c>
    </row>
    <row r="5" spans="1:13" x14ac:dyDescent="0.25">
      <c r="A5" s="9" t="s">
        <v>8</v>
      </c>
      <c r="B5" s="9">
        <v>91.29</v>
      </c>
      <c r="C5" s="17">
        <f t="shared" si="0"/>
        <v>91</v>
      </c>
      <c r="D5" s="17">
        <f t="shared" si="1"/>
        <v>92</v>
      </c>
      <c r="E5" s="17">
        <f t="shared" si="2"/>
        <v>91</v>
      </c>
      <c r="G5" s="9" t="s">
        <v>77</v>
      </c>
      <c r="H5" s="17">
        <v>125</v>
      </c>
      <c r="I5" s="10">
        <f>ROUNDDOWN(H5,0)</f>
        <v>125</v>
      </c>
      <c r="J5" s="18">
        <f>ROUNDUP(H5,0)</f>
        <v>125</v>
      </c>
      <c r="K5" s="18">
        <f t="shared" si="3"/>
        <v>100</v>
      </c>
      <c r="M5" s="7" t="s">
        <v>80</v>
      </c>
    </row>
    <row r="6" spans="1:13" x14ac:dyDescent="0.25">
      <c r="A6" s="9" t="s">
        <v>9</v>
      </c>
      <c r="B6" s="9">
        <v>64.489999999999995</v>
      </c>
      <c r="C6" s="17">
        <f t="shared" si="0"/>
        <v>64</v>
      </c>
      <c r="D6" s="17">
        <f t="shared" si="1"/>
        <v>65</v>
      </c>
      <c r="E6" s="17">
        <f t="shared" si="2"/>
        <v>64</v>
      </c>
      <c r="G6" s="9" t="s">
        <v>78</v>
      </c>
      <c r="H6" s="17">
        <v>968</v>
      </c>
      <c r="I6" s="10">
        <f>ROUNDDOWN(H6,0)</f>
        <v>968</v>
      </c>
      <c r="J6" s="18">
        <f>ROUNDUP(H6,0)</f>
        <v>968</v>
      </c>
      <c r="K6" s="18">
        <f t="shared" si="3"/>
        <v>1000</v>
      </c>
      <c r="M6" s="7" t="s">
        <v>81</v>
      </c>
    </row>
    <row r="7" spans="1:13" x14ac:dyDescent="0.25">
      <c r="A7" s="9" t="s">
        <v>10</v>
      </c>
      <c r="B7" s="9">
        <v>59.55</v>
      </c>
      <c r="C7" s="17">
        <f t="shared" si="0"/>
        <v>59</v>
      </c>
      <c r="D7" s="17">
        <f t="shared" si="1"/>
        <v>60</v>
      </c>
      <c r="E7" s="17">
        <f t="shared" si="2"/>
        <v>60</v>
      </c>
      <c r="H7" s="19"/>
      <c r="M7" s="7" t="s">
        <v>85</v>
      </c>
    </row>
    <row r="8" spans="1:13" x14ac:dyDescent="0.25">
      <c r="A8" s="9" t="s">
        <v>79</v>
      </c>
      <c r="B8" s="9">
        <v>67.42</v>
      </c>
      <c r="C8" s="17">
        <f t="shared" si="0"/>
        <v>67</v>
      </c>
      <c r="D8" s="17">
        <f t="shared" si="1"/>
        <v>68</v>
      </c>
      <c r="E8" s="17">
        <f t="shared" si="2"/>
        <v>67</v>
      </c>
      <c r="H8" s="19"/>
    </row>
    <row r="9" spans="1:13" x14ac:dyDescent="0.25">
      <c r="A9" s="9" t="s">
        <v>12</v>
      </c>
      <c r="B9" s="9">
        <v>98.05</v>
      </c>
      <c r="C9" s="17">
        <f t="shared" si="0"/>
        <v>98</v>
      </c>
      <c r="D9" s="17">
        <f t="shared" si="1"/>
        <v>99</v>
      </c>
      <c r="E9" s="17">
        <f t="shared" si="2"/>
        <v>98</v>
      </c>
      <c r="H9" s="19"/>
    </row>
    <row r="10" spans="1:13" x14ac:dyDescent="0.25">
      <c r="A10" s="9" t="s">
        <v>13</v>
      </c>
      <c r="B10" s="9">
        <v>63.45</v>
      </c>
      <c r="C10" s="17">
        <f t="shared" si="0"/>
        <v>63</v>
      </c>
      <c r="D10" s="17">
        <f t="shared" si="1"/>
        <v>64</v>
      </c>
      <c r="E10" s="17">
        <f t="shared" si="2"/>
        <v>63</v>
      </c>
      <c r="H10" s="19"/>
    </row>
    <row r="11" spans="1:13" x14ac:dyDescent="0.25">
      <c r="A11" s="9" t="s">
        <v>14</v>
      </c>
      <c r="B11" s="9">
        <v>79.13</v>
      </c>
      <c r="C11" s="17">
        <f t="shared" si="0"/>
        <v>79</v>
      </c>
      <c r="D11" s="17">
        <f t="shared" si="1"/>
        <v>80</v>
      </c>
      <c r="E11" s="17">
        <f t="shared" si="2"/>
        <v>79</v>
      </c>
      <c r="H11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topLeftCell="E361" zoomScale="286" zoomScaleNormal="286" workbookViewId="0">
      <selection activeCell="M165" sqref="M165"/>
    </sheetView>
  </sheetViews>
  <sheetFormatPr defaultColWidth="10"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15" t="s">
        <v>99</v>
      </c>
      <c r="B1" s="15" t="s">
        <v>100</v>
      </c>
      <c r="C1" s="15" t="s">
        <v>101</v>
      </c>
      <c r="D1" s="15" t="s">
        <v>102</v>
      </c>
      <c r="E1" s="15" t="s">
        <v>103</v>
      </c>
    </row>
    <row r="2" spans="1:8" x14ac:dyDescent="0.25">
      <c r="A2" s="20">
        <v>44261</v>
      </c>
      <c r="B2" s="21">
        <v>106</v>
      </c>
      <c r="C2" s="9" t="str">
        <f>VLOOKUP(B2,'Data Referensi'!$A$2:$D$11,2,FALSE)</f>
        <v>Fiona</v>
      </c>
      <c r="D2" s="9" t="str">
        <f>VLOOKUP(B2,'Data Referensi'!$A$2:$D$11,4,FALSE)</f>
        <v>Palembang</v>
      </c>
      <c r="E2" s="9" t="str">
        <f>HLOOKUP(D2,'Data Referensi'!$B$14:$E$15,2,FALSE)</f>
        <v>2 Hari</v>
      </c>
      <c r="H2" s="7" t="s">
        <v>121</v>
      </c>
    </row>
    <row r="3" spans="1:8" x14ac:dyDescent="0.25">
      <c r="A3" s="20">
        <v>44257</v>
      </c>
      <c r="B3" s="21">
        <v>102</v>
      </c>
      <c r="C3" s="13" t="str">
        <f>VLOOKUP(B3,'Data Referensi'!$A$2:$D$11,2,FALSE)</f>
        <v>Budi</v>
      </c>
      <c r="D3" s="13" t="str">
        <f>VLOOKUP(B3,'Data Referensi'!$A$2:$D$11,4,FALSE)</f>
        <v>Jakarta</v>
      </c>
      <c r="E3" s="13" t="str">
        <f>HLOOKUP(D3,'Data Referensi'!$B$14:$E$15,2,FALSE)</f>
        <v>1 Hari</v>
      </c>
      <c r="H3" s="7" t="s">
        <v>122</v>
      </c>
    </row>
    <row r="4" spans="1:8" x14ac:dyDescent="0.25">
      <c r="A4" s="20">
        <v>44259</v>
      </c>
      <c r="B4" s="21">
        <v>104</v>
      </c>
      <c r="C4" s="13" t="str">
        <f>VLOOKUP(B4,'Data Referensi'!$A$2:$D$11,2,FALSE)</f>
        <v>Dewi</v>
      </c>
      <c r="D4" s="13" t="str">
        <f>VLOOKUP(B4,'Data Referensi'!$A$2:$D$11,4,FALSE)</f>
        <v>Surabaya</v>
      </c>
      <c r="E4" s="13" t="str">
        <f>HLOOKUP(D4,'Data Referensi'!$B$14:$E$15,2,FALSE)</f>
        <v>3 Hari</v>
      </c>
      <c r="H4" s="7" t="s">
        <v>123</v>
      </c>
    </row>
    <row r="5" spans="1:8" x14ac:dyDescent="0.25">
      <c r="A5" s="20">
        <v>44260</v>
      </c>
      <c r="B5" s="21">
        <v>105</v>
      </c>
      <c r="C5" s="13" t="str">
        <f>VLOOKUP(B5,'Data Referensi'!$A$2:$D$11,2,FALSE)</f>
        <v>Eko</v>
      </c>
      <c r="D5" s="13" t="str">
        <f>VLOOKUP(B5,'Data Referensi'!$A$2:$D$11,4,FALSE)</f>
        <v>Jakarta</v>
      </c>
      <c r="E5" s="13" t="str">
        <f>HLOOKUP(D5,'Data Referensi'!$B$14:$E$15,2,FALSE)</f>
        <v>1 Hari</v>
      </c>
    </row>
    <row r="6" spans="1:8" x14ac:dyDescent="0.25">
      <c r="A6" s="20">
        <v>44265</v>
      </c>
      <c r="B6" s="21">
        <v>110</v>
      </c>
      <c r="C6" s="13" t="str">
        <f>VLOOKUP(B6,'Data Referensi'!$A$2:$D$11,2,FALSE)</f>
        <v>Juned</v>
      </c>
      <c r="D6" s="13" t="str">
        <f>VLOOKUP(B6,'Data Referensi'!$A$2:$D$11,4,FALSE)</f>
        <v>Bandung</v>
      </c>
      <c r="E6" s="13" t="str">
        <f>HLOOKUP(D6,'Data Referensi'!$B$14:$E$15,2,FALSE)</f>
        <v>2 Hari</v>
      </c>
    </row>
    <row r="7" spans="1:8" x14ac:dyDescent="0.25">
      <c r="A7" s="20">
        <v>44258</v>
      </c>
      <c r="B7" s="21">
        <v>103</v>
      </c>
      <c r="C7" s="13" t="str">
        <f>VLOOKUP(B7,'Data Referensi'!$A$2:$D$11,2,FALSE)</f>
        <v>Clara</v>
      </c>
      <c r="D7" s="13" t="str">
        <f>VLOOKUP(B7,'Data Referensi'!$A$2:$D$11,4,FALSE)</f>
        <v>Palembang</v>
      </c>
      <c r="E7" s="13" t="str">
        <f>HLOOKUP(D7,'Data Referensi'!$B$14:$E$15,2,FALSE)</f>
        <v>2 Hari</v>
      </c>
    </row>
    <row r="8" spans="1:8" x14ac:dyDescent="0.25">
      <c r="A8" s="20">
        <v>44263</v>
      </c>
      <c r="B8" s="21">
        <v>108</v>
      </c>
      <c r="C8" s="13" t="str">
        <f>VLOOKUP(B8,'Data Referensi'!$A$2:$D$11,2,FALSE)</f>
        <v>Hesti</v>
      </c>
      <c r="D8" s="13" t="str">
        <f>VLOOKUP(B8,'Data Referensi'!$A$2:$D$11,4,FALSE)</f>
        <v>Bandung</v>
      </c>
      <c r="E8" s="13" t="str">
        <f>HLOOKUP(D8,'Data Referensi'!$B$14:$E$15,2,FALSE)</f>
        <v>2 Hari</v>
      </c>
    </row>
    <row r="9" spans="1:8" x14ac:dyDescent="0.25">
      <c r="A9" s="20">
        <v>44264</v>
      </c>
      <c r="B9" s="21">
        <v>109</v>
      </c>
      <c r="C9" s="13" t="str">
        <f>VLOOKUP(B9,'Data Referensi'!$A$2:$D$11,2,FALSE)</f>
        <v>Igna</v>
      </c>
      <c r="D9" s="13" t="str">
        <f>VLOOKUP(B9,'Data Referensi'!$A$2:$D$11,4,FALSE)</f>
        <v>Jakarta</v>
      </c>
      <c r="E9" s="13" t="str">
        <f>HLOOKUP(D9,'Data Referensi'!$B$14:$E$15,2,FALSE)</f>
        <v>1 Hari</v>
      </c>
    </row>
    <row r="10" spans="1:8" x14ac:dyDescent="0.25">
      <c r="A10" s="20">
        <v>44256</v>
      </c>
      <c r="B10" s="21">
        <v>101</v>
      </c>
      <c r="C10" s="13" t="str">
        <f>VLOOKUP(B10,'Data Referensi'!$A$2:$D$11,2,FALSE)</f>
        <v>Andi</v>
      </c>
      <c r="D10" s="13" t="str">
        <f>VLOOKUP(B10,'Data Referensi'!$A$2:$D$11,4,FALSE)</f>
        <v>Bandung</v>
      </c>
      <c r="E10" s="13" t="str">
        <f>HLOOKUP(D10,'Data Referensi'!$B$14:$E$15,2,FALSE)</f>
        <v>2 Hari</v>
      </c>
    </row>
    <row r="11" spans="1:8" x14ac:dyDescent="0.25">
      <c r="A11" s="20">
        <v>44262</v>
      </c>
      <c r="B11" s="21">
        <v>112</v>
      </c>
      <c r="C11" s="13" t="e">
        <f>VLOOKUP(B11,'Data Referensi'!$A$2:$D$11,2,FALSE)</f>
        <v>#N/A</v>
      </c>
      <c r="D11" s="13" t="e">
        <f>VLOOKUP(B11,'Data Referensi'!$A$2:$D$11,4,FALSE)</f>
        <v>#N/A</v>
      </c>
      <c r="E11" s="13" t="e">
        <f>HLOOKUP(D11,'Data Referensi'!$B$14:$E$15,2,FALSE)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zoomScale="86" workbookViewId="0">
      <selection activeCell="C27" sqref="C27"/>
    </sheetView>
  </sheetViews>
  <sheetFormatPr defaultColWidth="10"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15" t="s">
        <v>100</v>
      </c>
      <c r="B1" s="15" t="s">
        <v>101</v>
      </c>
      <c r="C1" s="15" t="s">
        <v>104</v>
      </c>
      <c r="D1" s="15" t="s">
        <v>102</v>
      </c>
    </row>
    <row r="2" spans="1:5" x14ac:dyDescent="0.25">
      <c r="A2" s="21">
        <v>101</v>
      </c>
      <c r="B2" s="22" t="s">
        <v>3</v>
      </c>
      <c r="C2" s="22" t="s">
        <v>105</v>
      </c>
      <c r="D2" s="22" t="s">
        <v>106</v>
      </c>
    </row>
    <row r="3" spans="1:5" x14ac:dyDescent="0.25">
      <c r="A3" s="21">
        <v>102</v>
      </c>
      <c r="B3" s="22" t="s">
        <v>5</v>
      </c>
      <c r="C3" s="22" t="s">
        <v>105</v>
      </c>
      <c r="D3" s="22" t="s">
        <v>107</v>
      </c>
    </row>
    <row r="4" spans="1:5" x14ac:dyDescent="0.25">
      <c r="A4" s="21">
        <v>103</v>
      </c>
      <c r="B4" s="22" t="s">
        <v>6</v>
      </c>
      <c r="C4" s="22" t="s">
        <v>108</v>
      </c>
      <c r="D4" s="22" t="s">
        <v>109</v>
      </c>
    </row>
    <row r="5" spans="1:5" x14ac:dyDescent="0.25">
      <c r="A5" s="21">
        <v>104</v>
      </c>
      <c r="B5" s="22" t="s">
        <v>8</v>
      </c>
      <c r="C5" s="22" t="s">
        <v>108</v>
      </c>
      <c r="D5" s="22" t="s">
        <v>110</v>
      </c>
    </row>
    <row r="6" spans="1:5" x14ac:dyDescent="0.25">
      <c r="A6" s="21">
        <v>105</v>
      </c>
      <c r="B6" s="22" t="s">
        <v>9</v>
      </c>
      <c r="C6" s="22" t="s">
        <v>105</v>
      </c>
      <c r="D6" s="22" t="s">
        <v>107</v>
      </c>
    </row>
    <row r="7" spans="1:5" x14ac:dyDescent="0.25">
      <c r="A7" s="21">
        <v>106</v>
      </c>
      <c r="B7" s="22" t="s">
        <v>10</v>
      </c>
      <c r="C7" s="22" t="s">
        <v>108</v>
      </c>
      <c r="D7" s="22" t="s">
        <v>109</v>
      </c>
    </row>
    <row r="8" spans="1:5" x14ac:dyDescent="0.25">
      <c r="A8" s="21">
        <v>107</v>
      </c>
      <c r="B8" s="22" t="s">
        <v>11</v>
      </c>
      <c r="C8" s="22" t="s">
        <v>108</v>
      </c>
      <c r="D8" s="22" t="s">
        <v>110</v>
      </c>
    </row>
    <row r="9" spans="1:5" x14ac:dyDescent="0.25">
      <c r="A9" s="21">
        <v>108</v>
      </c>
      <c r="B9" s="22" t="s">
        <v>12</v>
      </c>
      <c r="C9" s="22" t="s">
        <v>108</v>
      </c>
      <c r="D9" s="22" t="s">
        <v>106</v>
      </c>
    </row>
    <row r="10" spans="1:5" x14ac:dyDescent="0.25">
      <c r="A10" s="21">
        <v>109</v>
      </c>
      <c r="B10" s="22" t="s">
        <v>111</v>
      </c>
      <c r="C10" s="22" t="s">
        <v>105</v>
      </c>
      <c r="D10" s="22" t="s">
        <v>107</v>
      </c>
    </row>
    <row r="11" spans="1:5" x14ac:dyDescent="0.25">
      <c r="A11" s="21">
        <v>110</v>
      </c>
      <c r="B11" s="22" t="s">
        <v>14</v>
      </c>
      <c r="C11" s="22" t="s">
        <v>105</v>
      </c>
      <c r="D11" s="22" t="s">
        <v>106</v>
      </c>
    </row>
    <row r="14" spans="1:5" x14ac:dyDescent="0.25">
      <c r="A14" s="23" t="s">
        <v>112</v>
      </c>
      <c r="B14" s="9" t="s">
        <v>107</v>
      </c>
      <c r="C14" s="9" t="s">
        <v>106</v>
      </c>
      <c r="D14" s="9" t="s">
        <v>109</v>
      </c>
      <c r="E14" s="9" t="s">
        <v>110</v>
      </c>
    </row>
    <row r="15" spans="1:5" x14ac:dyDescent="0.25">
      <c r="A15" s="23" t="s">
        <v>103</v>
      </c>
      <c r="B15" s="9" t="s">
        <v>113</v>
      </c>
      <c r="C15" s="9" t="s">
        <v>114</v>
      </c>
      <c r="D15" s="9" t="s">
        <v>114</v>
      </c>
      <c r="E15" s="9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2021-03-19T03:04:42Z</dcterms:created>
  <dcterms:modified xsi:type="dcterms:W3CDTF">2022-08-20T04:35:12Z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c9b197b780214fd0a2bae6845684e3e9</vt:lpwstr>
  </property>
</Properties>
</file>