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a\Universidade do Minho\Downloads\"/>
    </mc:Choice>
  </mc:AlternateContent>
  <xr:revisionPtr revIDLastSave="0" documentId="13_ncr:1_{9526E762-C89E-4E23-BA49-EE2320601001}" xr6:coauthVersionLast="47" xr6:coauthVersionMax="47" xr10:uidLastSave="{00000000-0000-0000-0000-000000000000}"/>
  <bookViews>
    <workbookView xWindow="-108" yWindow="-108" windowWidth="23256" windowHeight="12456" xr2:uid="{D46F620C-B759-46CF-9E31-99D44878A811}"/>
  </bookViews>
  <sheets>
    <sheet name="qPCR results" sheetId="1" r:id="rId1"/>
    <sheet name="qPCR fold ch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" l="1"/>
  <c r="H23" i="2"/>
  <c r="I22" i="2"/>
  <c r="H22" i="2"/>
  <c r="I21" i="2"/>
  <c r="H21" i="2"/>
  <c r="K21" i="2" s="1"/>
  <c r="M21" i="2" s="1"/>
  <c r="I20" i="2"/>
  <c r="H20" i="2"/>
  <c r="H15" i="2"/>
  <c r="I15" i="2"/>
  <c r="H14" i="2"/>
  <c r="I14" i="2"/>
  <c r="H13" i="2"/>
  <c r="I13" i="2"/>
  <c r="I12" i="2"/>
  <c r="H12" i="2"/>
  <c r="I5" i="2"/>
  <c r="I6" i="2"/>
  <c r="I7" i="2"/>
  <c r="H5" i="2"/>
  <c r="H6" i="2"/>
  <c r="H7" i="2"/>
  <c r="I4" i="2"/>
  <c r="H4" i="2"/>
  <c r="K23" i="2" l="1"/>
  <c r="M23" i="2" s="1"/>
  <c r="K14" i="2"/>
  <c r="M14" i="2" s="1"/>
  <c r="K7" i="2"/>
  <c r="M7" i="2" s="1"/>
  <c r="K13" i="2"/>
  <c r="M13" i="2" s="1"/>
  <c r="K22" i="2"/>
  <c r="M22" i="2" s="1"/>
  <c r="K6" i="2"/>
  <c r="M6" i="2" s="1"/>
  <c r="N28" i="2" s="1"/>
  <c r="K15" i="2"/>
  <c r="K5" i="2"/>
  <c r="M5" i="2" s="1"/>
  <c r="M28" i="2" l="1"/>
  <c r="M27" i="2"/>
  <c r="N27" i="2"/>
  <c r="M15" i="2"/>
  <c r="N29" i="2" s="1"/>
  <c r="M29" i="2" l="1"/>
</calcChain>
</file>

<file path=xl/sharedStrings.xml><?xml version="1.0" encoding="utf-8"?>
<sst xmlns="http://schemas.openxmlformats.org/spreadsheetml/2006/main" count="69" uniqueCount="18">
  <si>
    <t>Time (min)</t>
  </si>
  <si>
    <t>Assay 1 #1</t>
  </si>
  <si>
    <t>Assay 1 #2</t>
  </si>
  <si>
    <t>Assay 2 #1</t>
  </si>
  <si>
    <t>Assay 3 #1</t>
  </si>
  <si>
    <t>N/A</t>
  </si>
  <si>
    <t>Cq 16S</t>
  </si>
  <si>
    <t>Cq 16S NRT</t>
  </si>
  <si>
    <t>Cq gp146</t>
  </si>
  <si>
    <t>16S</t>
  </si>
  <si>
    <t>gp146</t>
  </si>
  <si>
    <t>Cq</t>
  </si>
  <si>
    <t>Pfaffl calculation_fold change</t>
  </si>
  <si>
    <t>Assay 2 #2</t>
  </si>
  <si>
    <t>Assay 3 #2</t>
  </si>
  <si>
    <t>AVG</t>
  </si>
  <si>
    <t>log2 fold change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</si>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</sst>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'qPCR fold change'!$L$27:$L$29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'qPCR fold change'!$M$27:$M$29</c:f>
              <c:numCache>
                <c:formatCode>General</c:formatCode>
                <c:ptCount val="3"/>
                <c:pt idx="0">
                  <c:v>0.7250000000000002</c:v>
                </c:pt>
                <c:pt idx="1">
                  <c:v>1.7950000000000017</c:v>
                </c:pt>
                <c:pt idx="2">
                  <c:v>9.7899999999999991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5-4FB7-8A2D-CB24851A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753055"/>
        <c:axId val="1822121023"/>
      </c:barChart>
      <c:catAx>
        <c:axId val="181875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21023"/>
        <c:crosses val="autoZero"/>
        <c:auto val="1"/>
        <c:lblAlgn val="ctr"/>
        <c:lblOffset val="100"/>
        <c:noMultiLvlLbl val="0"/>
      </c:catAx>
      <c:valAx>
        <c:axId val="1822121023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log2 (Fold</a:t>
                </a:r>
                <a:r>
                  <a:rPr lang="pt-PT" baseline="0"/>
                  <a:t> change)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5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if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23</xdr:row>
      <xdr:rowOff>161925</xdr:rowOff>
    </xdr:from>
    <xdr:to>
      <xdr:col>5</xdr:col>
      <xdr:colOff>400050</xdr:colOff>
      <xdr:row>38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07219-7615-4C82-4742-5B8619C71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127000</xdr:colOff>
      <xdr:row>24</xdr:row>
      <xdr:rowOff>63500</xdr:rowOff>
    </xdr:from>
    <xdr:to>
      <xdr:col>9</xdr:col>
      <xdr:colOff>596392</xdr:colOff>
      <xdr:row>39</xdr:row>
      <xdr:rowOff>47498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6CE369-903C-F96D-ED64-0B7C2D734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0" y="4483100"/>
          <a:ext cx="2298192" cy="274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4EC4-F297-4CA1-8B14-0F4175AA25F9}">
  <dimension ref="B1:P18"/>
  <sheetViews>
    <sheetView tabSelected="1" zoomScale="90" zoomScaleNormal="90" workbookViewId="0">
      <selection activeCell="A16" sqref="A16:XFD16"/>
    </sheetView>
  </sheetViews>
  <sheetFormatPr defaultRowHeight="14.4" x14ac:dyDescent="0.3"/>
  <cols>
    <col min="2" max="2" width="9.77734375" bestFit="1" customWidth="1"/>
    <col min="3" max="8" width="9.44140625" bestFit="1" customWidth="1"/>
    <col min="10" max="10" width="9.77734375" bestFit="1" customWidth="1"/>
    <col min="11" max="16" width="9.44140625" bestFit="1" customWidth="1"/>
  </cols>
  <sheetData>
    <row r="1" spans="2:16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2:16" x14ac:dyDescent="0.3">
      <c r="B2" s="4"/>
      <c r="C2" s="9" t="s">
        <v>6</v>
      </c>
      <c r="D2" s="9"/>
      <c r="E2" s="9"/>
      <c r="F2" s="9"/>
      <c r="G2" s="9"/>
      <c r="H2" s="9"/>
      <c r="I2" s="4"/>
      <c r="J2" s="4"/>
      <c r="K2" s="9" t="s">
        <v>8</v>
      </c>
      <c r="L2" s="9"/>
      <c r="M2" s="9"/>
      <c r="N2" s="9"/>
      <c r="O2" s="9"/>
      <c r="P2" s="9"/>
    </row>
    <row r="3" spans="2:16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13</v>
      </c>
      <c r="G3" s="5" t="s">
        <v>4</v>
      </c>
      <c r="H3" s="5" t="s">
        <v>14</v>
      </c>
      <c r="I3" s="4"/>
      <c r="J3" s="5" t="s">
        <v>0</v>
      </c>
      <c r="K3" s="5" t="s">
        <v>1</v>
      </c>
      <c r="L3" s="5" t="s">
        <v>2</v>
      </c>
      <c r="M3" s="5" t="s">
        <v>3</v>
      </c>
      <c r="N3" s="5" t="s">
        <v>13</v>
      </c>
      <c r="O3" s="5" t="s">
        <v>4</v>
      </c>
      <c r="P3" s="5" t="s">
        <v>14</v>
      </c>
    </row>
    <row r="4" spans="2:16" x14ac:dyDescent="0.3">
      <c r="B4" s="5">
        <v>0</v>
      </c>
      <c r="C4" s="6">
        <v>17.920000000000002</v>
      </c>
      <c r="D4" s="6">
        <v>19.89</v>
      </c>
      <c r="E4" s="6">
        <v>18.28</v>
      </c>
      <c r="F4" s="6">
        <v>18.239999999999998</v>
      </c>
      <c r="G4" s="6">
        <v>18.21</v>
      </c>
      <c r="H4" s="6">
        <v>18.09</v>
      </c>
      <c r="I4" s="4"/>
      <c r="J4" s="5">
        <v>0</v>
      </c>
      <c r="K4" s="4">
        <v>27.18</v>
      </c>
      <c r="L4" s="4">
        <v>27.15</v>
      </c>
      <c r="M4" s="4">
        <v>27.11</v>
      </c>
      <c r="N4" s="4">
        <v>27.07</v>
      </c>
      <c r="O4" s="4">
        <v>27.12</v>
      </c>
      <c r="P4" s="4">
        <v>26.91</v>
      </c>
    </row>
    <row r="5" spans="2:16" x14ac:dyDescent="0.3">
      <c r="B5" s="5">
        <v>1</v>
      </c>
      <c r="C5" s="6">
        <v>18.23</v>
      </c>
      <c r="D5" s="6">
        <v>18.329999999999998</v>
      </c>
      <c r="E5" s="6">
        <v>18.36</v>
      </c>
      <c r="F5" s="6" t="s">
        <v>5</v>
      </c>
      <c r="G5" s="6">
        <v>19.760000000000002</v>
      </c>
      <c r="H5" s="6">
        <v>18.13</v>
      </c>
      <c r="I5" s="4"/>
      <c r="J5" s="5">
        <v>1</v>
      </c>
      <c r="K5" s="4">
        <v>26.4</v>
      </c>
      <c r="L5" s="4">
        <v>26.81</v>
      </c>
      <c r="M5" s="4">
        <v>26.51</v>
      </c>
      <c r="N5" s="4">
        <v>26.17</v>
      </c>
      <c r="O5" s="4">
        <v>26.31</v>
      </c>
      <c r="P5" s="4">
        <v>26.53</v>
      </c>
    </row>
    <row r="6" spans="2:16" x14ac:dyDescent="0.3">
      <c r="B6" s="5">
        <v>2</v>
      </c>
      <c r="C6" s="6">
        <v>18.170000000000002</v>
      </c>
      <c r="D6" s="6">
        <v>18.059999999999999</v>
      </c>
      <c r="E6" s="6">
        <v>18.34</v>
      </c>
      <c r="F6" s="6">
        <v>18.809999999999999</v>
      </c>
      <c r="G6" s="6">
        <v>17.989999999999998</v>
      </c>
      <c r="H6" s="6">
        <v>18.05</v>
      </c>
      <c r="I6" s="4"/>
      <c r="J6" s="5">
        <v>2</v>
      </c>
      <c r="K6" s="4">
        <v>26.15</v>
      </c>
      <c r="L6" s="4">
        <v>25.57</v>
      </c>
      <c r="M6" s="4">
        <v>23.82</v>
      </c>
      <c r="N6" s="4">
        <v>23.84</v>
      </c>
      <c r="O6" s="4">
        <v>25.63</v>
      </c>
      <c r="P6" s="4">
        <v>25.55</v>
      </c>
    </row>
    <row r="7" spans="2:16" x14ac:dyDescent="0.3">
      <c r="B7" s="5">
        <v>5</v>
      </c>
      <c r="C7" s="6">
        <v>18.16</v>
      </c>
      <c r="D7" s="6">
        <v>18.28</v>
      </c>
      <c r="E7" s="6">
        <v>18.37</v>
      </c>
      <c r="F7" s="6">
        <v>18.43</v>
      </c>
      <c r="G7" s="6">
        <v>18.47</v>
      </c>
      <c r="H7" s="6">
        <v>18.399999999999999</v>
      </c>
      <c r="I7" s="4"/>
      <c r="J7" s="5">
        <v>5</v>
      </c>
      <c r="K7" s="4">
        <v>17.420000000000002</v>
      </c>
      <c r="L7" s="4">
        <v>17.350000000000001</v>
      </c>
      <c r="M7" s="4">
        <v>16.61</v>
      </c>
      <c r="N7" s="4">
        <v>16.72</v>
      </c>
      <c r="O7" s="4">
        <v>17.52</v>
      </c>
      <c r="P7" s="4">
        <v>17.66</v>
      </c>
    </row>
    <row r="8" spans="2:16" x14ac:dyDescent="0.3">
      <c r="B8" s="4"/>
      <c r="C8" s="4"/>
      <c r="D8" s="4"/>
      <c r="E8" s="4"/>
      <c r="F8" s="4"/>
      <c r="G8" s="4"/>
      <c r="H8" s="4"/>
      <c r="I8" s="4"/>
      <c r="J8" s="5"/>
      <c r="K8" s="4"/>
      <c r="L8" s="4"/>
      <c r="M8" s="4"/>
      <c r="N8" s="4"/>
      <c r="O8" s="4"/>
      <c r="P8" s="4"/>
    </row>
    <row r="9" spans="2:16" x14ac:dyDescent="0.3">
      <c r="B9" s="4"/>
      <c r="C9" s="9" t="s">
        <v>7</v>
      </c>
      <c r="D9" s="9"/>
      <c r="E9" s="9"/>
      <c r="F9" s="9"/>
      <c r="G9" s="9"/>
      <c r="H9" s="9"/>
      <c r="I9" s="4"/>
      <c r="J9" s="4"/>
      <c r="K9" s="9"/>
      <c r="L9" s="9"/>
      <c r="M9" s="9"/>
      <c r="N9" s="9"/>
      <c r="O9" s="9"/>
      <c r="P9" s="9"/>
    </row>
    <row r="10" spans="2:16" x14ac:dyDescent="0.3">
      <c r="B10" s="5" t="s">
        <v>0</v>
      </c>
      <c r="C10" s="5" t="s">
        <v>1</v>
      </c>
      <c r="D10" s="5" t="s">
        <v>2</v>
      </c>
      <c r="E10" s="5" t="s">
        <v>3</v>
      </c>
      <c r="F10" s="5" t="s">
        <v>13</v>
      </c>
      <c r="G10" s="5" t="s">
        <v>4</v>
      </c>
      <c r="H10" s="5" t="s">
        <v>14</v>
      </c>
      <c r="I10" s="4"/>
      <c r="J10" s="5"/>
      <c r="K10" s="5"/>
      <c r="L10" s="5"/>
      <c r="M10" s="5"/>
      <c r="N10" s="5"/>
      <c r="O10" s="5"/>
      <c r="P10" s="5"/>
    </row>
    <row r="11" spans="2:16" x14ac:dyDescent="0.3">
      <c r="B11" s="5">
        <v>0</v>
      </c>
      <c r="C11" s="4">
        <v>29.39</v>
      </c>
      <c r="D11" s="4">
        <v>30.48</v>
      </c>
      <c r="E11" s="4">
        <v>30.73</v>
      </c>
      <c r="F11" s="4">
        <v>28.49</v>
      </c>
      <c r="G11" s="4">
        <v>28.85</v>
      </c>
      <c r="H11" s="4">
        <v>30.26</v>
      </c>
      <c r="I11" s="4"/>
      <c r="J11" s="5"/>
      <c r="K11" s="4"/>
      <c r="L11" s="4"/>
      <c r="M11" s="4"/>
      <c r="N11" s="4"/>
      <c r="O11" s="4"/>
      <c r="P11" s="4"/>
    </row>
    <row r="12" spans="2:16" x14ac:dyDescent="0.3">
      <c r="B12" s="5">
        <v>1</v>
      </c>
      <c r="C12" s="4">
        <v>29.38</v>
      </c>
      <c r="D12" s="4">
        <v>29.32</v>
      </c>
      <c r="E12" s="4">
        <v>31.62</v>
      </c>
      <c r="F12" s="4">
        <v>28.63</v>
      </c>
      <c r="G12" s="4">
        <v>31.27</v>
      </c>
      <c r="H12" s="4">
        <v>31.16</v>
      </c>
      <c r="I12" s="4"/>
      <c r="J12" s="5"/>
      <c r="K12" s="4"/>
      <c r="L12" s="4"/>
      <c r="M12" s="4"/>
      <c r="N12" s="4"/>
      <c r="O12" s="4"/>
      <c r="P12" s="4"/>
    </row>
    <row r="13" spans="2:16" x14ac:dyDescent="0.3">
      <c r="B13" s="5">
        <v>2</v>
      </c>
      <c r="C13" s="4">
        <v>28.94</v>
      </c>
      <c r="D13" s="4">
        <v>30.59</v>
      </c>
      <c r="E13" s="4">
        <v>31.12</v>
      </c>
      <c r="F13" s="4">
        <v>30.31</v>
      </c>
      <c r="G13" s="4">
        <v>30.68</v>
      </c>
      <c r="H13" s="4">
        <v>30.25</v>
      </c>
      <c r="I13" s="4"/>
      <c r="J13" s="5"/>
      <c r="K13" s="4"/>
      <c r="L13" s="4"/>
      <c r="M13" s="4"/>
      <c r="N13" s="4"/>
      <c r="O13" s="4"/>
      <c r="P13" s="4"/>
    </row>
    <row r="14" spans="2:16" x14ac:dyDescent="0.3">
      <c r="B14" s="5">
        <v>5</v>
      </c>
      <c r="C14" s="4">
        <v>30.61</v>
      </c>
      <c r="D14" s="4">
        <v>31.15</v>
      </c>
      <c r="E14" s="4">
        <v>31.15</v>
      </c>
      <c r="F14" s="4">
        <v>31.36</v>
      </c>
      <c r="G14" s="4">
        <v>31.47</v>
      </c>
      <c r="H14" s="4">
        <v>31.7</v>
      </c>
      <c r="I14" s="4"/>
      <c r="J14" s="5"/>
      <c r="K14" s="4"/>
      <c r="L14" s="4"/>
      <c r="M14" s="4"/>
      <c r="N14" s="4"/>
      <c r="O14" s="4"/>
      <c r="P14" s="4"/>
    </row>
    <row r="15" spans="2:16" x14ac:dyDescent="0.3">
      <c r="B15" s="6"/>
      <c r="C15" s="4"/>
      <c r="D15" s="4"/>
      <c r="E15" s="4"/>
      <c r="F15" s="4"/>
      <c r="G15" s="4"/>
      <c r="H15" s="4"/>
      <c r="I15" s="4"/>
      <c r="J15" s="5"/>
      <c r="K15" s="4"/>
      <c r="L15" s="4"/>
      <c r="M15" s="4"/>
      <c r="N15" s="4"/>
      <c r="O15" s="4"/>
      <c r="P15" s="4"/>
    </row>
    <row r="16" spans="2:16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2:16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2:16" x14ac:dyDescent="0.3">
      <c r="J18" s="4"/>
      <c r="K18" s="4"/>
      <c r="L18" s="4"/>
      <c r="M18" s="4"/>
      <c r="N18" s="4"/>
      <c r="O18" s="4"/>
      <c r="P18" s="4"/>
    </row>
  </sheetData>
  <mergeCells count="4">
    <mergeCell ref="C2:H2"/>
    <mergeCell ref="C9:H9"/>
    <mergeCell ref="K2:P2"/>
    <mergeCell ref="K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799A-93C2-4741-976C-8038F2780B43}">
  <dimension ref="B1:O38"/>
  <sheetViews>
    <sheetView topLeftCell="A13" zoomScaleNormal="100" workbookViewId="0">
      <selection activeCell="L36" sqref="L36"/>
    </sheetView>
  </sheetViews>
  <sheetFormatPr defaultRowHeight="14.4" x14ac:dyDescent="0.3"/>
  <cols>
    <col min="2" max="2" width="9.77734375" bestFit="1" customWidth="1"/>
    <col min="3" max="3" width="9.44140625" bestFit="1" customWidth="1"/>
    <col min="4" max="4" width="9.44140625" customWidth="1"/>
    <col min="5" max="6" width="9.44140625" bestFit="1" customWidth="1"/>
    <col min="10" max="10" width="9.44140625" customWidth="1"/>
    <col min="11" max="11" width="13.33203125" customWidth="1"/>
    <col min="13" max="13" width="9.77734375" bestFit="1" customWidth="1"/>
    <col min="14" max="14" width="12.77734375" customWidth="1"/>
  </cols>
  <sheetData>
    <row r="1" spans="2:15" x14ac:dyDescent="0.3">
      <c r="B1" s="4"/>
      <c r="C1" s="9" t="s">
        <v>11</v>
      </c>
      <c r="D1" s="9"/>
      <c r="E1" s="9"/>
      <c r="F1" s="9"/>
      <c r="G1" s="4"/>
      <c r="H1" s="4"/>
      <c r="I1" s="4"/>
      <c r="J1" s="4"/>
      <c r="K1" s="4"/>
      <c r="L1" s="4"/>
      <c r="M1" s="4"/>
      <c r="N1" s="4"/>
      <c r="O1" s="4"/>
    </row>
    <row r="2" spans="2:15" x14ac:dyDescent="0.3">
      <c r="B2" s="4"/>
      <c r="C2" s="9" t="s">
        <v>9</v>
      </c>
      <c r="D2" s="9"/>
      <c r="E2" s="9" t="s">
        <v>10</v>
      </c>
      <c r="F2" s="9"/>
      <c r="G2" s="4"/>
      <c r="H2" s="9" t="s">
        <v>11</v>
      </c>
      <c r="I2" s="9"/>
      <c r="J2" s="4"/>
      <c r="K2" s="7" t="s">
        <v>12</v>
      </c>
      <c r="L2" s="4"/>
      <c r="M2" s="8" t="s">
        <v>16</v>
      </c>
      <c r="N2" s="4"/>
      <c r="O2" s="4"/>
    </row>
    <row r="3" spans="2:15" x14ac:dyDescent="0.3">
      <c r="B3" s="5" t="s">
        <v>0</v>
      </c>
      <c r="C3" s="5" t="s">
        <v>1</v>
      </c>
      <c r="D3" s="5" t="s">
        <v>2</v>
      </c>
      <c r="E3" s="5" t="s">
        <v>1</v>
      </c>
      <c r="F3" s="5" t="s">
        <v>2</v>
      </c>
      <c r="G3" s="4"/>
      <c r="H3" s="7" t="s">
        <v>9</v>
      </c>
      <c r="I3" s="7" t="s">
        <v>10</v>
      </c>
      <c r="J3" s="4"/>
      <c r="K3" s="7" t="s">
        <v>10</v>
      </c>
      <c r="L3" s="4"/>
      <c r="M3" s="7" t="s">
        <v>10</v>
      </c>
      <c r="N3" s="4"/>
      <c r="O3" s="4"/>
    </row>
    <row r="4" spans="2:15" x14ac:dyDescent="0.3">
      <c r="B4" s="5">
        <v>0</v>
      </c>
      <c r="C4" s="6">
        <v>17.920000000000002</v>
      </c>
      <c r="D4" s="6">
        <v>19.89</v>
      </c>
      <c r="E4" s="4">
        <v>27.18</v>
      </c>
      <c r="F4" s="4">
        <v>27.15</v>
      </c>
      <c r="G4" s="4"/>
      <c r="H4" s="4">
        <f>AVERAGE(C4:D4)</f>
        <v>18.905000000000001</v>
      </c>
      <c r="I4" s="4">
        <f>AVERAGE(E4:F4)</f>
        <v>27.164999999999999</v>
      </c>
      <c r="J4" s="4"/>
      <c r="K4" s="4"/>
      <c r="L4" s="4"/>
      <c r="M4" s="4"/>
      <c r="N4" s="4"/>
      <c r="O4" s="4"/>
    </row>
    <row r="5" spans="2:15" x14ac:dyDescent="0.3">
      <c r="B5" s="5">
        <v>1</v>
      </c>
      <c r="C5" s="6">
        <v>18.23</v>
      </c>
      <c r="D5" s="6">
        <v>18.329999999999998</v>
      </c>
      <c r="E5" s="4">
        <v>26.4</v>
      </c>
      <c r="F5" s="4">
        <v>26.81</v>
      </c>
      <c r="G5" s="4"/>
      <c r="H5" s="4">
        <f>AVERAGE(C5:D5)</f>
        <v>18.28</v>
      </c>
      <c r="I5" s="4">
        <f>AVERAGE(E5:F5)</f>
        <v>26.604999999999997</v>
      </c>
      <c r="J5" s="4"/>
      <c r="K5" s="4">
        <f>((2^($I$4-I5)/2^($H$4-H5)))</f>
        <v>0.95594531759374357</v>
      </c>
      <c r="L5" s="4"/>
      <c r="M5" s="4">
        <f>LOG(K5,2)</f>
        <v>-6.4999999999997851E-2</v>
      </c>
      <c r="N5" s="4"/>
      <c r="O5" s="4"/>
    </row>
    <row r="6" spans="2:15" x14ac:dyDescent="0.3">
      <c r="B6" s="5">
        <v>2</v>
      </c>
      <c r="C6" s="6">
        <v>18.170000000000002</v>
      </c>
      <c r="D6" s="6">
        <v>18.059999999999999</v>
      </c>
      <c r="E6" s="4">
        <v>26.15</v>
      </c>
      <c r="F6" s="4">
        <v>25.57</v>
      </c>
      <c r="G6" s="4"/>
      <c r="H6" s="4">
        <f>AVERAGE(C6:D6)</f>
        <v>18.115000000000002</v>
      </c>
      <c r="I6" s="4">
        <f>AVERAGE(E6:F6)</f>
        <v>25.86</v>
      </c>
      <c r="J6" s="4"/>
      <c r="K6" s="4">
        <f>((2^($I$4-I6)/2^($H$4-H6)))</f>
        <v>1.4289941397410937</v>
      </c>
      <c r="L6" s="4"/>
      <c r="M6" s="4">
        <f>LOG(K6,2)</f>
        <v>0.51500000000000068</v>
      </c>
      <c r="N6" s="4"/>
      <c r="O6" s="4"/>
    </row>
    <row r="7" spans="2:15" x14ac:dyDescent="0.3">
      <c r="B7" s="5">
        <v>5</v>
      </c>
      <c r="C7" s="6">
        <v>18.16</v>
      </c>
      <c r="D7" s="6">
        <v>18.28</v>
      </c>
      <c r="E7" s="4">
        <v>17.420000000000002</v>
      </c>
      <c r="F7" s="4">
        <v>17.350000000000001</v>
      </c>
      <c r="G7" s="4"/>
      <c r="H7" s="4">
        <f>AVERAGE(C7:D7)</f>
        <v>18.22</v>
      </c>
      <c r="I7" s="4">
        <f>AVERAGE(E7:F7)</f>
        <v>17.385000000000002</v>
      </c>
      <c r="J7" s="4"/>
      <c r="K7" s="4">
        <f>((2^($I$4-I7)/2^($H$4-H7)))</f>
        <v>546.84948892049783</v>
      </c>
      <c r="L7" s="4"/>
      <c r="M7" s="4">
        <f>LOG(K7,2)</f>
        <v>9.0949999999999935</v>
      </c>
      <c r="N7" s="4"/>
      <c r="O7" s="4"/>
    </row>
    <row r="8" spans="2:1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2:15" x14ac:dyDescent="0.3">
      <c r="B9" s="4"/>
      <c r="C9" s="9" t="s">
        <v>11</v>
      </c>
      <c r="D9" s="9"/>
      <c r="E9" s="9"/>
      <c r="F9" s="9"/>
      <c r="G9" s="4"/>
      <c r="H9" s="4"/>
      <c r="I9" s="4"/>
      <c r="J9" s="4"/>
      <c r="K9" s="4"/>
      <c r="L9" s="4"/>
      <c r="M9" s="4"/>
      <c r="N9" s="4"/>
      <c r="O9" s="4"/>
    </row>
    <row r="10" spans="2:15" x14ac:dyDescent="0.3">
      <c r="B10" s="4"/>
      <c r="C10" s="9" t="s">
        <v>9</v>
      </c>
      <c r="D10" s="9"/>
      <c r="E10" s="9" t="s">
        <v>10</v>
      </c>
      <c r="F10" s="9"/>
      <c r="G10" s="4"/>
      <c r="H10" s="9" t="s">
        <v>11</v>
      </c>
      <c r="I10" s="9"/>
      <c r="J10" s="4"/>
      <c r="K10" s="7" t="s">
        <v>12</v>
      </c>
      <c r="L10" s="4"/>
      <c r="M10" s="4"/>
      <c r="N10" s="4"/>
      <c r="O10" s="4"/>
    </row>
    <row r="11" spans="2:15" x14ac:dyDescent="0.3">
      <c r="B11" s="5" t="s">
        <v>0</v>
      </c>
      <c r="C11" s="5" t="s">
        <v>3</v>
      </c>
      <c r="D11" s="5" t="s">
        <v>13</v>
      </c>
      <c r="E11" s="5" t="s">
        <v>3</v>
      </c>
      <c r="F11" s="5" t="s">
        <v>13</v>
      </c>
      <c r="G11" s="4"/>
      <c r="H11" s="7" t="s">
        <v>9</v>
      </c>
      <c r="I11" s="7" t="s">
        <v>10</v>
      </c>
      <c r="J11" s="4"/>
      <c r="K11" s="7" t="s">
        <v>10</v>
      </c>
      <c r="L11" s="4"/>
      <c r="M11" s="4"/>
      <c r="N11" s="4"/>
      <c r="O11" s="4"/>
    </row>
    <row r="12" spans="2:15" x14ac:dyDescent="0.3">
      <c r="B12" s="5">
        <v>0</v>
      </c>
      <c r="C12" s="6">
        <v>18.28</v>
      </c>
      <c r="D12" s="6">
        <v>18.239999999999998</v>
      </c>
      <c r="E12" s="4">
        <v>27.11</v>
      </c>
      <c r="F12" s="4">
        <v>27.07</v>
      </c>
      <c r="G12" s="4"/>
      <c r="H12" s="4">
        <f>AVERAGE(C12:D12)</f>
        <v>18.259999999999998</v>
      </c>
      <c r="I12" s="4">
        <f>AVERAGE(E12:F12)</f>
        <v>27.09</v>
      </c>
      <c r="J12" s="4"/>
      <c r="K12" s="4"/>
      <c r="L12" s="4"/>
      <c r="M12" s="4"/>
      <c r="N12" s="4"/>
      <c r="O12" s="4"/>
    </row>
    <row r="13" spans="2:15" x14ac:dyDescent="0.3">
      <c r="B13" s="5">
        <v>1</v>
      </c>
      <c r="C13" s="6">
        <v>18.36</v>
      </c>
      <c r="D13" s="6" t="s">
        <v>5</v>
      </c>
      <c r="E13" s="4">
        <v>26.51</v>
      </c>
      <c r="F13" s="4">
        <v>26.17</v>
      </c>
      <c r="G13" s="4"/>
      <c r="H13" s="4">
        <f>AVERAGE(C13:D13)</f>
        <v>18.36</v>
      </c>
      <c r="I13" s="4">
        <f>AVERAGE(E13:F13)</f>
        <v>26.340000000000003</v>
      </c>
      <c r="J13" s="4"/>
      <c r="K13" s="4">
        <f>((2^($I$12-I13)/2^($H$12-H13)))</f>
        <v>1.8025009252216579</v>
      </c>
      <c r="L13" s="4"/>
      <c r="M13" s="4">
        <f>LOG(K13,2)</f>
        <v>0.84999999999999809</v>
      </c>
      <c r="N13" s="4"/>
      <c r="O13" s="4"/>
    </row>
    <row r="14" spans="2:15" x14ac:dyDescent="0.3">
      <c r="B14" s="5">
        <v>2</v>
      </c>
      <c r="C14" s="6">
        <v>18.34</v>
      </c>
      <c r="D14" s="6">
        <v>18.809999999999999</v>
      </c>
      <c r="E14" s="4">
        <v>23.82</v>
      </c>
      <c r="F14" s="4">
        <v>23.84</v>
      </c>
      <c r="G14" s="4"/>
      <c r="H14" s="4">
        <f>AVERAGE(C14:D14)</f>
        <v>18.574999999999999</v>
      </c>
      <c r="I14" s="4">
        <f>AVERAGE(E14:F14)</f>
        <v>23.83</v>
      </c>
      <c r="J14" s="4"/>
      <c r="K14" s="4">
        <f>((2^($I$12-I14)/2^($H$12-H14)))</f>
        <v>11.917419704981642</v>
      </c>
      <c r="L14" s="4"/>
      <c r="M14" s="4">
        <f>LOG(K14,2)</f>
        <v>3.5750000000000028</v>
      </c>
      <c r="N14" s="4"/>
      <c r="O14" s="4"/>
    </row>
    <row r="15" spans="2:15" x14ac:dyDescent="0.3">
      <c r="B15" s="5">
        <v>5</v>
      </c>
      <c r="C15" s="6">
        <v>18.37</v>
      </c>
      <c r="D15" s="6">
        <v>18.43</v>
      </c>
      <c r="E15" s="4">
        <v>16.61</v>
      </c>
      <c r="F15" s="4">
        <v>16.72</v>
      </c>
      <c r="G15" s="4"/>
      <c r="H15" s="4">
        <f>AVERAGE(C15:D15)</f>
        <v>18.399999999999999</v>
      </c>
      <c r="I15" s="4">
        <f>AVERAGE(E15:F15)</f>
        <v>16.664999999999999</v>
      </c>
      <c r="J15" s="4"/>
      <c r="K15" s="4">
        <f>((2^($I$12-I15)/2^($H$12-H15)))</f>
        <v>1514.8928094708103</v>
      </c>
      <c r="L15" s="4"/>
      <c r="M15" s="4">
        <f>LOG(K15,2)</f>
        <v>10.565000000000001</v>
      </c>
      <c r="N15" s="4"/>
      <c r="O15" s="4"/>
    </row>
    <row r="16" spans="2:1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x14ac:dyDescent="0.3">
      <c r="B17" s="4"/>
      <c r="C17" s="9" t="s">
        <v>11</v>
      </c>
      <c r="D17" s="9"/>
      <c r="E17" s="9"/>
      <c r="F17" s="9"/>
      <c r="G17" s="4"/>
      <c r="H17" s="4"/>
      <c r="I17" s="4"/>
      <c r="J17" s="4"/>
      <c r="K17" s="4"/>
      <c r="L17" s="4"/>
      <c r="M17" s="4"/>
      <c r="N17" s="4"/>
      <c r="O17" s="4"/>
    </row>
    <row r="18" spans="2:15" x14ac:dyDescent="0.3">
      <c r="B18" s="4"/>
      <c r="C18" s="9" t="s">
        <v>9</v>
      </c>
      <c r="D18" s="9"/>
      <c r="E18" s="9" t="s">
        <v>10</v>
      </c>
      <c r="F18" s="9"/>
      <c r="G18" s="4"/>
      <c r="H18" s="9" t="s">
        <v>11</v>
      </c>
      <c r="I18" s="9"/>
      <c r="J18" s="4"/>
      <c r="K18" s="7" t="s">
        <v>12</v>
      </c>
      <c r="L18" s="4"/>
      <c r="M18" s="4"/>
      <c r="N18" s="4"/>
      <c r="O18" s="4"/>
    </row>
    <row r="19" spans="2:15" x14ac:dyDescent="0.3">
      <c r="B19" s="5" t="s">
        <v>0</v>
      </c>
      <c r="C19" s="5" t="s">
        <v>4</v>
      </c>
      <c r="D19" s="5" t="s">
        <v>14</v>
      </c>
      <c r="E19" s="5" t="s">
        <v>4</v>
      </c>
      <c r="F19" s="5" t="s">
        <v>14</v>
      </c>
      <c r="G19" s="4"/>
      <c r="H19" s="7" t="s">
        <v>9</v>
      </c>
      <c r="I19" s="7" t="s">
        <v>10</v>
      </c>
      <c r="J19" s="4"/>
      <c r="K19" s="7" t="s">
        <v>10</v>
      </c>
      <c r="L19" s="4"/>
      <c r="M19" s="4"/>
      <c r="N19" s="4"/>
      <c r="O19" s="4"/>
    </row>
    <row r="20" spans="2:15" x14ac:dyDescent="0.3">
      <c r="B20" s="5">
        <v>0</v>
      </c>
      <c r="C20" s="6">
        <v>18.21</v>
      </c>
      <c r="D20" s="6">
        <v>18.09</v>
      </c>
      <c r="E20" s="4">
        <v>27.12</v>
      </c>
      <c r="F20" s="4">
        <v>26.91</v>
      </c>
      <c r="G20" s="4"/>
      <c r="H20" s="4">
        <f>AVERAGE(C20:D20)</f>
        <v>18.149999999999999</v>
      </c>
      <c r="I20" s="4">
        <f>AVERAGE(E20:F20)</f>
        <v>27.015000000000001</v>
      </c>
      <c r="J20" s="4"/>
      <c r="K20" s="4"/>
      <c r="L20" s="4"/>
      <c r="M20" s="4"/>
      <c r="N20" s="4"/>
      <c r="O20" s="4"/>
    </row>
    <row r="21" spans="2:15" x14ac:dyDescent="0.3">
      <c r="B21" s="5">
        <v>1</v>
      </c>
      <c r="C21" s="6">
        <v>19.760000000000002</v>
      </c>
      <c r="D21" s="6">
        <v>18.13</v>
      </c>
      <c r="E21" s="4">
        <v>26.31</v>
      </c>
      <c r="F21" s="4">
        <v>26.53</v>
      </c>
      <c r="G21" s="4"/>
      <c r="H21" s="4">
        <f>AVERAGE(C21:D21)</f>
        <v>18.945</v>
      </c>
      <c r="I21" s="4">
        <f>AVERAGE(E21:F21)</f>
        <v>26.42</v>
      </c>
      <c r="J21" s="4"/>
      <c r="K21" s="4">
        <f>((2^($I$20-I21)/2^($H$20-H21)))</f>
        <v>2.6207868077167276</v>
      </c>
      <c r="L21" s="4"/>
      <c r="M21" s="4">
        <f>LOG(K21,2)</f>
        <v>1.3900000000000006</v>
      </c>
      <c r="N21" s="4"/>
      <c r="O21" s="4"/>
    </row>
    <row r="22" spans="2:15" x14ac:dyDescent="0.3">
      <c r="B22" s="5">
        <v>2</v>
      </c>
      <c r="C22" s="6">
        <v>17.989999999999998</v>
      </c>
      <c r="D22" s="6">
        <v>18.05</v>
      </c>
      <c r="E22" s="4">
        <v>25.63</v>
      </c>
      <c r="F22" s="4">
        <v>25.55</v>
      </c>
      <c r="G22" s="4"/>
      <c r="H22" s="4">
        <f>AVERAGE(C22:D22)</f>
        <v>18.02</v>
      </c>
      <c r="I22" s="4">
        <f>AVERAGE(E22:F22)</f>
        <v>25.59</v>
      </c>
      <c r="J22" s="4"/>
      <c r="K22" s="4">
        <f>((2^($I$20-I22)/2^($H$20-H22)))</f>
        <v>2.4537699545076106</v>
      </c>
      <c r="L22" s="4"/>
      <c r="M22" s="4">
        <f>LOG(K22,2)</f>
        <v>1.2950000000000015</v>
      </c>
      <c r="N22" s="4"/>
      <c r="O22" s="4"/>
    </row>
    <row r="23" spans="2:15" x14ac:dyDescent="0.3">
      <c r="B23" s="5">
        <v>5</v>
      </c>
      <c r="C23" s="6">
        <v>18.47</v>
      </c>
      <c r="D23" s="6">
        <v>18.399999999999999</v>
      </c>
      <c r="E23" s="4">
        <v>17.52</v>
      </c>
      <c r="F23" s="4">
        <v>17.66</v>
      </c>
      <c r="G23" s="4"/>
      <c r="H23" s="4">
        <f>AVERAGE(C23:D23)</f>
        <v>18.434999999999999</v>
      </c>
      <c r="I23" s="4">
        <f>AVERAGE(E23:F23)</f>
        <v>17.59</v>
      </c>
      <c r="J23" s="4"/>
      <c r="K23" s="4">
        <f>((2^($I$20-I23)/2^($H$20-H23)))</f>
        <v>837.53170796316817</v>
      </c>
      <c r="L23" s="4"/>
      <c r="M23" s="4">
        <f>LOG(K23,2)</f>
        <v>9.7100000000000009</v>
      </c>
      <c r="N23" s="4"/>
      <c r="O23" s="4"/>
    </row>
    <row r="24" spans="2:15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5" x14ac:dyDescent="0.3">
      <c r="C25" s="4"/>
      <c r="D25" s="4"/>
      <c r="E25" s="4"/>
    </row>
    <row r="26" spans="2:15" x14ac:dyDescent="0.3">
      <c r="C26" s="4"/>
      <c r="D26" s="4"/>
      <c r="E26" s="4"/>
      <c r="M26" t="s">
        <v>15</v>
      </c>
      <c r="N26" t="s">
        <v>17</v>
      </c>
    </row>
    <row r="27" spans="2:15" x14ac:dyDescent="0.3">
      <c r="C27" s="4"/>
      <c r="D27" s="4"/>
      <c r="E27" s="4"/>
      <c r="L27" s="2">
        <v>1</v>
      </c>
      <c r="M27">
        <f>AVERAGE(M5,M13,M21)</f>
        <v>0.7250000000000002</v>
      </c>
      <c r="N27">
        <f>STDEV(M5,M13,M21)</f>
        <v>0.73551002712403479</v>
      </c>
    </row>
    <row r="28" spans="2:15" x14ac:dyDescent="0.3">
      <c r="L28" s="2">
        <v>2</v>
      </c>
      <c r="M28">
        <f t="shared" ref="M28:M29" si="0">AVERAGE(M6,M14,M22)</f>
        <v>1.7950000000000017</v>
      </c>
      <c r="N28">
        <f t="shared" ref="N28:N29" si="1">STDEV(M6,M14,M22)</f>
        <v>1.5900943368240776</v>
      </c>
    </row>
    <row r="29" spans="2:15" x14ac:dyDescent="0.3">
      <c r="K29" s="1"/>
      <c r="L29" s="2">
        <v>5</v>
      </c>
      <c r="M29">
        <f t="shared" si="0"/>
        <v>9.7899999999999991</v>
      </c>
      <c r="N29">
        <f t="shared" si="1"/>
        <v>0.73825808495403922</v>
      </c>
    </row>
    <row r="30" spans="2:15" x14ac:dyDescent="0.3">
      <c r="K30" s="1"/>
      <c r="N30" s="1"/>
    </row>
    <row r="31" spans="2:15" x14ac:dyDescent="0.3">
      <c r="J31" s="2"/>
      <c r="K31" s="3"/>
      <c r="M31" s="2"/>
      <c r="N31" s="3"/>
    </row>
    <row r="32" spans="2:15" x14ac:dyDescent="0.3">
      <c r="J32" s="2"/>
      <c r="M32" s="2"/>
    </row>
    <row r="33" spans="10:13" x14ac:dyDescent="0.3">
      <c r="J33" s="2"/>
      <c r="M33" s="2"/>
    </row>
    <row r="34" spans="10:13" x14ac:dyDescent="0.3">
      <c r="J34" s="2"/>
      <c r="M34" s="2"/>
    </row>
    <row r="36" spans="10:13" x14ac:dyDescent="0.3">
      <c r="J36" s="2"/>
    </row>
    <row r="37" spans="10:13" x14ac:dyDescent="0.3">
      <c r="J37" s="2"/>
    </row>
    <row r="38" spans="10:13" x14ac:dyDescent="0.3">
      <c r="J38" s="2"/>
    </row>
  </sheetData>
  <mergeCells count="12">
    <mergeCell ref="C10:D10"/>
    <mergeCell ref="E10:F10"/>
    <mergeCell ref="H10:I10"/>
    <mergeCell ref="C17:F17"/>
    <mergeCell ref="C18:D18"/>
    <mergeCell ref="E18:F18"/>
    <mergeCell ref="H18:I18"/>
    <mergeCell ref="C2:D2"/>
    <mergeCell ref="E2:F2"/>
    <mergeCell ref="C1:F1"/>
    <mergeCell ref="H2:I2"/>
    <mergeCell ref="C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qPCR results</vt:lpstr>
      <vt:lpstr>qPCR fold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Daniela Ferreira Silva</dc:creator>
  <cp:lastModifiedBy>Maria da Graça Cerqueira Pinto</cp:lastModifiedBy>
  <dcterms:created xsi:type="dcterms:W3CDTF">2023-09-08T14:50:16Z</dcterms:created>
  <dcterms:modified xsi:type="dcterms:W3CDTF">2024-01-11T14:38:05Z</dcterms:modified>
</cp:coreProperties>
</file>