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ygracebarbacias/Documents/GitHub/Water_Stress-Crop-Modelling/documentations and protocols/"/>
    </mc:Choice>
  </mc:AlternateContent>
  <xr:revisionPtr revIDLastSave="0" documentId="13_ncr:1_{EDF2E21C-2A44-C241-B784-EF41A8FB1F16}" xr6:coauthVersionLast="47" xr6:coauthVersionMax="47" xr10:uidLastSave="{00000000-0000-0000-0000-000000000000}"/>
  <bookViews>
    <workbookView xWindow="0" yWindow="800" windowWidth="29400" windowHeight="17080" activeTab="3" xr2:uid="{00000000-000D-0000-FFFF-FFFF00000000}"/>
  </bookViews>
  <sheets>
    <sheet name="Protocol" sheetId="1" r:id="rId1"/>
    <sheet name="Nowaterstress" sheetId="2" r:id="rId2"/>
    <sheet name="Waterstress" sheetId="3" r:id="rId3"/>
    <sheet name="yearly_custom settin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6" i="4"/>
  <c r="AP21" i="3"/>
  <c r="AP22" i="3" s="1"/>
  <c r="AP20" i="3"/>
  <c r="AP3" i="3"/>
  <c r="AP4" i="3" s="1"/>
  <c r="AP2" i="3"/>
  <c r="AG21" i="3"/>
  <c r="AG22" i="3" s="1"/>
  <c r="AG20" i="3"/>
  <c r="AG3" i="3"/>
  <c r="AG4" i="3" s="1"/>
  <c r="AG2" i="3"/>
  <c r="X21" i="3"/>
  <c r="X20" i="3"/>
  <c r="X22" i="3"/>
  <c r="X4" i="3"/>
  <c r="X3" i="3"/>
  <c r="X2" i="3"/>
  <c r="E16" i="4"/>
  <c r="C16" i="4"/>
  <c r="F30" i="4"/>
  <c r="G30" i="4"/>
  <c r="E30" i="4"/>
  <c r="D30" i="4"/>
  <c r="AQ35" i="3"/>
  <c r="AP35" i="3"/>
  <c r="AO35" i="3"/>
  <c r="AN35" i="3"/>
  <c r="AQ17" i="3"/>
  <c r="AP17" i="3"/>
  <c r="AO17" i="3"/>
  <c r="AN17" i="3"/>
  <c r="AH35" i="3"/>
  <c r="AG35" i="3"/>
  <c r="AF35" i="3"/>
  <c r="AE35" i="3"/>
  <c r="AH17" i="3"/>
  <c r="AG17" i="3"/>
  <c r="AF17" i="3"/>
  <c r="AE17" i="3"/>
  <c r="Y35" i="3"/>
  <c r="X35" i="3"/>
  <c r="W35" i="3"/>
  <c r="V35" i="3"/>
  <c r="Y17" i="3"/>
  <c r="X17" i="3"/>
  <c r="W17" i="3"/>
  <c r="V17" i="3"/>
  <c r="P17" i="3"/>
  <c r="O17" i="3"/>
  <c r="N17" i="3"/>
  <c r="M17" i="3"/>
  <c r="P35" i="3"/>
  <c r="O35" i="3"/>
  <c r="N35" i="3"/>
  <c r="M35" i="3"/>
  <c r="G35" i="3"/>
  <c r="F35" i="3"/>
  <c r="E35" i="3"/>
  <c r="D35" i="3"/>
  <c r="E17" i="3"/>
  <c r="F17" i="3"/>
  <c r="G17" i="3"/>
  <c r="D17" i="3"/>
  <c r="F13" i="2"/>
  <c r="E12" i="2"/>
  <c r="F12" i="2"/>
  <c r="G12" i="2"/>
  <c r="D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tc={89D40545-E78E-E643-BD84-0F213409065F}</author>
  </authors>
  <commentList>
    <comment ref="A8" authorId="0" shapeId="0" xr:uid="{89D40545-E78E-E643-BD84-0F21340906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yet edited</t>
      </text>
    </comment>
  </commentList>
</comments>
</file>

<file path=xl/sharedStrings.xml><?xml version="1.0" encoding="utf-8"?>
<sst xmlns="http://schemas.openxmlformats.org/spreadsheetml/2006/main" count="558" uniqueCount="73">
  <si>
    <t>Title:</t>
  </si>
  <si>
    <t>Description:</t>
  </si>
  <si>
    <t>Date:</t>
  </si>
  <si>
    <t>Model used:</t>
  </si>
  <si>
    <t>Author:</t>
  </si>
  <si>
    <t>Remarks:</t>
  </si>
  <si>
    <t>Start-Time:</t>
  </si>
  <si>
    <t>EndTime:</t>
  </si>
  <si>
    <t>Initial values:</t>
  </si>
  <si>
    <t>Fixed parameters:</t>
  </si>
  <si>
    <t>RunNr</t>
  </si>
  <si>
    <t>Integration Method</t>
  </si>
  <si>
    <t>BirthRateA</t>
  </si>
  <si>
    <t>DeathRateA</t>
  </si>
  <si>
    <t>BirthRateB</t>
  </si>
  <si>
    <t>DeathRateB</t>
  </si>
  <si>
    <t>Data</t>
  </si>
  <si>
    <t>Remark</t>
  </si>
  <si>
    <t>Euler</t>
  </si>
  <si>
    <t>Runge-Kutta</t>
  </si>
  <si>
    <t>TimeStep</t>
  </si>
  <si>
    <t>pp_result1.csv</t>
  </si>
  <si>
    <t>pp_result2.csv</t>
  </si>
  <si>
    <t>pp_result3.csv</t>
  </si>
  <si>
    <t>pp_result4.csv</t>
  </si>
  <si>
    <t>pp_result5.csv</t>
  </si>
  <si>
    <t>Population numbers are oscillating, amplitude grows over time</t>
  </si>
  <si>
    <t>Population numbers are oscillating, amplitude stays constant</t>
  </si>
  <si>
    <t>Both populations get nearly extinct over time</t>
  </si>
  <si>
    <t>Population A explodes, population B get's extinct. Model gives errors after appx.  t &gt; 90</t>
  </si>
  <si>
    <t>pp_result6.csv</t>
  </si>
  <si>
    <t>Display interval</t>
  </si>
  <si>
    <t>see the original simile model</t>
  </si>
  <si>
    <t>Both populations stay constant at 1 (steady state) - I have chosen parameters due to mathematical reasoning</t>
  </si>
  <si>
    <t>Simulation protocol for Drought stress</t>
  </si>
  <si>
    <t>Run a model that simulates drought stress, find optimal irrigation strategy to compensate drought stress</t>
  </si>
  <si>
    <t>Mary Grace Barbacias, Sara Florido, and Inkyin May</t>
  </si>
  <si>
    <t>Crop-Modeling Course - Project</t>
  </si>
  <si>
    <t>LINTUL2-SLIM Waterstress SIMPLACE</t>
  </si>
  <si>
    <t>projectid</t>
  </si>
  <si>
    <t>CURRENT.DATE</t>
  </si>
  <si>
    <t>simulationid</t>
  </si>
  <si>
    <t>TSUM</t>
  </si>
  <si>
    <t>MaxLAI</t>
  </si>
  <si>
    <t>Yield</t>
  </si>
  <si>
    <t>AboveGroundBiomass</t>
  </si>
  <si>
    <t>TestProject</t>
  </si>
  <si>
    <t>29.07.1992</t>
  </si>
  <si>
    <t>TestProject_00__TESTSIMULATION</t>
  </si>
  <si>
    <t>29.07.1993</t>
  </si>
  <si>
    <t>27.07.1994</t>
  </si>
  <si>
    <t>30.07.1995</t>
  </si>
  <si>
    <t>31.07.1996</t>
  </si>
  <si>
    <t>02.08.1997</t>
  </si>
  <si>
    <t>28.07.1998</t>
  </si>
  <si>
    <t>25.07.1999</t>
  </si>
  <si>
    <t>22.07.2000</t>
  </si>
  <si>
    <t>26.07.2001</t>
  </si>
  <si>
    <t>sum</t>
  </si>
  <si>
    <t>DOY 1</t>
  </si>
  <si>
    <t>DOY 2</t>
  </si>
  <si>
    <t>Water Amount</t>
  </si>
  <si>
    <t>Sum</t>
  </si>
  <si>
    <t>year</t>
  </si>
  <si>
    <t>DOY1</t>
  </si>
  <si>
    <t>AMOUNT1</t>
  </si>
  <si>
    <t>DOY2</t>
  </si>
  <si>
    <t>AMOUNT2</t>
  </si>
  <si>
    <t>SUM</t>
  </si>
  <si>
    <t>Total water input</t>
  </si>
  <si>
    <t>Yield sum</t>
  </si>
  <si>
    <t>Efficiency</t>
  </si>
  <si>
    <t>Efficiency (g/m2/mm)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</si>
</sst>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15" fontId="0" fillId="0" borderId="0" xfId="0" applyNumberFormat="1"/>
    <xf numFmtId="0" fontId="0" fillId="2" borderId="0" xfId="0" applyFill="1"/>
    <xf numFmtId="9" fontId="0" fillId="0" borderId="0" xfId="0" applyNumberFormat="1"/>
    <xf numFmtId="0" fontId="4" fillId="3" borderId="0" xfId="0" applyFont="1" applyFill="1"/>
    <xf numFmtId="0" fontId="0" fillId="3" borderId="0" xfId="0" applyFill="1"/>
    <xf numFmtId="0" fontId="5" fillId="0" borderId="0" xfId="0" applyFont="1"/>
    <xf numFmtId="0" fontId="0" fillId="4" borderId="0" xfId="0" applyFill="1"/>
    <xf numFmtId="0" fontId="0" fillId="0" borderId="1" xfId="0" applyBorder="1"/>
    <xf numFmtId="0" fontId="3" fillId="0" borderId="1" xfId="0" applyFont="1" applyBorder="1"/>
    <xf numFmtId="0" fontId="0" fillId="5" borderId="1" xfId="0" applyFill="1" applyBorder="1"/>
    <xf numFmtId="0" fontId="2" fillId="0" borderId="1" xfId="0" applyFont="1" applyBorder="1"/>
    <xf numFmtId="0" fontId="4" fillId="3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y Grace Barbacias" id="{9FFFAEAD-1FC1-6542-9555-A9066EFBD459}" userId="S::mgbarbacias@outlook.up.edu.ph::5dda4b5a-d26e-4534-8656-a33a77bbc11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6-06T22:56:18.02" personId="{9FFFAEAD-1FC1-6542-9555-A9066EFBD459}" id="{89D40545-E78E-E643-BD84-0F213409065F}">
    <text>Not yet edited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B33" sqref="B33"/>
    </sheetView>
  </sheetViews>
  <sheetFormatPr baseColWidth="10" defaultRowHeight="15" x14ac:dyDescent="0.2"/>
  <cols>
    <col min="1" max="1" width="17.83203125" customWidth="1"/>
    <col min="2" max="2" width="15.5" customWidth="1"/>
    <col min="7" max="7" width="16.5" customWidth="1"/>
    <col min="8" max="8" width="39.6640625" customWidth="1"/>
  </cols>
  <sheetData>
    <row r="1" spans="1:12" x14ac:dyDescent="0.2">
      <c r="A1" t="s">
        <v>0</v>
      </c>
      <c r="B1" t="s">
        <v>34</v>
      </c>
    </row>
    <row r="2" spans="1:12" ht="16" x14ac:dyDescent="0.2">
      <c r="A2" t="s">
        <v>1</v>
      </c>
      <c r="B2" s="3" t="s">
        <v>35</v>
      </c>
    </row>
    <row r="3" spans="1:12" x14ac:dyDescent="0.2">
      <c r="A3" t="s">
        <v>2</v>
      </c>
      <c r="B3" s="4">
        <v>45111</v>
      </c>
    </row>
    <row r="4" spans="1:12" x14ac:dyDescent="0.2">
      <c r="A4" t="s">
        <v>4</v>
      </c>
      <c r="B4" t="s">
        <v>36</v>
      </c>
    </row>
    <row r="5" spans="1:12" x14ac:dyDescent="0.2">
      <c r="A5" t="s">
        <v>5</v>
      </c>
      <c r="B5" t="s">
        <v>37</v>
      </c>
    </row>
    <row r="7" spans="1:12" x14ac:dyDescent="0.2">
      <c r="A7" t="s">
        <v>3</v>
      </c>
      <c r="B7" t="s">
        <v>38</v>
      </c>
    </row>
    <row r="8" spans="1:12" x14ac:dyDescent="0.2">
      <c r="A8" s="5" t="s">
        <v>6</v>
      </c>
      <c r="B8" s="5">
        <v>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5" t="s">
        <v>7</v>
      </c>
      <c r="B9" s="5">
        <v>300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5" t="s">
        <v>20</v>
      </c>
      <c r="B10" s="5">
        <v>0.05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A11" s="5" t="s">
        <v>31</v>
      </c>
      <c r="B11" s="5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5" t="s">
        <v>8</v>
      </c>
      <c r="B12" s="5" t="s">
        <v>32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5" t="s">
        <v>9</v>
      </c>
      <c r="B13" s="5" t="s">
        <v>32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5" t="s">
        <v>10</v>
      </c>
      <c r="B15" s="5" t="s">
        <v>11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5" t="s">
        <v>17</v>
      </c>
      <c r="I15" s="5"/>
      <c r="J15" s="5"/>
      <c r="K15" s="5"/>
      <c r="L15" s="5"/>
    </row>
    <row r="16" spans="1:12" x14ac:dyDescent="0.2">
      <c r="A16" s="5">
        <v>1</v>
      </c>
      <c r="B16" s="5" t="s">
        <v>18</v>
      </c>
      <c r="C16" s="5">
        <v>0.3</v>
      </c>
      <c r="D16" s="5">
        <v>0.4</v>
      </c>
      <c r="E16" s="5">
        <v>0.3</v>
      </c>
      <c r="F16" s="5">
        <v>0.2</v>
      </c>
      <c r="G16" s="5" t="s">
        <v>21</v>
      </c>
      <c r="H16" s="5" t="s">
        <v>26</v>
      </c>
      <c r="I16" s="5"/>
      <c r="J16" s="5"/>
      <c r="K16" s="5"/>
      <c r="L16" s="5"/>
    </row>
    <row r="17" spans="1:12" x14ac:dyDescent="0.2">
      <c r="A17" s="5">
        <v>2</v>
      </c>
      <c r="B17" s="5" t="s">
        <v>18</v>
      </c>
      <c r="C17" s="5">
        <v>0.3</v>
      </c>
      <c r="D17" s="5">
        <v>0.4</v>
      </c>
      <c r="E17" s="5">
        <v>0.2</v>
      </c>
      <c r="F17" s="5">
        <v>0.3</v>
      </c>
      <c r="G17" s="5" t="s">
        <v>22</v>
      </c>
      <c r="H17" s="5" t="s">
        <v>28</v>
      </c>
      <c r="I17" s="5"/>
      <c r="J17" s="5"/>
      <c r="K17" s="5"/>
      <c r="L17" s="5"/>
    </row>
    <row r="18" spans="1:12" x14ac:dyDescent="0.2">
      <c r="A18" s="5">
        <v>3</v>
      </c>
      <c r="B18" s="5" t="s">
        <v>18</v>
      </c>
      <c r="C18" s="5">
        <v>0.4</v>
      </c>
      <c r="D18" s="5">
        <v>0.3</v>
      </c>
      <c r="E18" s="5">
        <v>0.2</v>
      </c>
      <c r="F18" s="5">
        <v>0.3</v>
      </c>
      <c r="G18" s="5" t="s">
        <v>23</v>
      </c>
      <c r="H18" s="5" t="s">
        <v>29</v>
      </c>
      <c r="I18" s="5"/>
      <c r="J18" s="5"/>
      <c r="K18" s="5"/>
      <c r="L18" s="5"/>
    </row>
    <row r="19" spans="1:12" x14ac:dyDescent="0.2">
      <c r="A19" s="5">
        <v>4</v>
      </c>
      <c r="B19" s="5" t="s">
        <v>18</v>
      </c>
      <c r="C19" s="5">
        <v>0.4</v>
      </c>
      <c r="D19" s="5">
        <v>0.3</v>
      </c>
      <c r="E19" s="5">
        <v>0.3</v>
      </c>
      <c r="F19" s="5">
        <v>0.2</v>
      </c>
      <c r="G19" s="5" t="s">
        <v>24</v>
      </c>
      <c r="H19" s="5" t="s">
        <v>29</v>
      </c>
      <c r="I19" s="5"/>
      <c r="J19" s="5"/>
      <c r="K19" s="5"/>
      <c r="L19" s="5"/>
    </row>
    <row r="20" spans="1:12" x14ac:dyDescent="0.2">
      <c r="A20" s="5">
        <v>5</v>
      </c>
      <c r="B20" s="5" t="s">
        <v>19</v>
      </c>
      <c r="C20" s="5">
        <v>0.3</v>
      </c>
      <c r="D20" s="5">
        <v>0.4</v>
      </c>
      <c r="E20" s="5">
        <v>0.3</v>
      </c>
      <c r="F20" s="5">
        <v>0.2</v>
      </c>
      <c r="G20" s="5" t="s">
        <v>25</v>
      </c>
      <c r="H20" s="5" t="s">
        <v>27</v>
      </c>
      <c r="I20" s="5"/>
      <c r="J20" s="5"/>
      <c r="K20" s="5"/>
      <c r="L20" s="5"/>
    </row>
    <row r="21" spans="1:12" x14ac:dyDescent="0.2">
      <c r="A21" s="5">
        <v>6</v>
      </c>
      <c r="B21" s="5" t="s">
        <v>18</v>
      </c>
      <c r="C21" s="5">
        <v>0.3</v>
      </c>
      <c r="D21" s="5">
        <v>0.32</v>
      </c>
      <c r="E21" s="5">
        <v>0.315</v>
      </c>
      <c r="F21" s="5">
        <v>0.3</v>
      </c>
      <c r="G21" s="5" t="s">
        <v>30</v>
      </c>
      <c r="H21" s="5" t="s">
        <v>33</v>
      </c>
      <c r="I21" s="5"/>
      <c r="J21" s="5"/>
      <c r="K21" s="5"/>
      <c r="L21" s="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F13" sqref="F13"/>
    </sheetView>
  </sheetViews>
  <sheetFormatPr baseColWidth="10" defaultRowHeight="15" x14ac:dyDescent="0.2"/>
  <sheetData>
    <row r="1" spans="1:7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">
      <c r="A2" s="1" t="s">
        <v>46</v>
      </c>
      <c r="B2" s="2" t="s">
        <v>47</v>
      </c>
      <c r="C2" s="2" t="s">
        <v>48</v>
      </c>
      <c r="D2" s="2">
        <v>1339.70194444444</v>
      </c>
      <c r="E2" s="2">
        <v>4.6416254532883503</v>
      </c>
      <c r="F2" s="2">
        <v>807.55638623377502</v>
      </c>
      <c r="G2" s="2">
        <v>1677.15767576493</v>
      </c>
    </row>
    <row r="3" spans="1:7" x14ac:dyDescent="0.2">
      <c r="A3" s="1" t="s">
        <v>46</v>
      </c>
      <c r="B3" s="2" t="s">
        <v>49</v>
      </c>
      <c r="C3" s="2" t="s">
        <v>48</v>
      </c>
      <c r="D3" s="2">
        <v>1334.7795138888901</v>
      </c>
      <c r="E3" s="2">
        <v>5.1085389202289004</v>
      </c>
      <c r="F3" s="2">
        <v>880.23349511661195</v>
      </c>
      <c r="G3" s="2">
        <v>1823.7937323317301</v>
      </c>
    </row>
    <row r="4" spans="1:7" x14ac:dyDescent="0.2">
      <c r="A4" s="1" t="s">
        <v>46</v>
      </c>
      <c r="B4" s="2" t="s">
        <v>50</v>
      </c>
      <c r="C4" s="2" t="s">
        <v>48</v>
      </c>
      <c r="D4" s="2">
        <v>1349.21444444445</v>
      </c>
      <c r="E4" s="2">
        <v>5.5977478199701798</v>
      </c>
      <c r="F4" s="2">
        <v>778.96841499978495</v>
      </c>
      <c r="G4" s="2">
        <v>1911.1350380352001</v>
      </c>
    </row>
    <row r="5" spans="1:7" x14ac:dyDescent="0.2">
      <c r="A5" s="1" t="s">
        <v>46</v>
      </c>
      <c r="B5" s="2" t="s">
        <v>51</v>
      </c>
      <c r="C5" s="2" t="s">
        <v>48</v>
      </c>
      <c r="D5" s="2">
        <v>1337.03097222222</v>
      </c>
      <c r="E5" s="2">
        <v>5.7838431052749399</v>
      </c>
      <c r="F5" s="2">
        <v>827.23737879898999</v>
      </c>
      <c r="G5" s="2">
        <v>1913.0823461452801</v>
      </c>
    </row>
    <row r="6" spans="1:7" x14ac:dyDescent="0.2">
      <c r="A6" s="1" t="s">
        <v>46</v>
      </c>
      <c r="B6" s="2" t="s">
        <v>52</v>
      </c>
      <c r="C6" s="2" t="s">
        <v>48</v>
      </c>
      <c r="D6" s="2">
        <v>1335.4016666666701</v>
      </c>
      <c r="E6" s="2">
        <v>3.4365904011544499</v>
      </c>
      <c r="F6" s="2">
        <v>769.76372046550796</v>
      </c>
      <c r="G6" s="2">
        <v>1489.33106438974</v>
      </c>
    </row>
    <row r="7" spans="1:7" x14ac:dyDescent="0.2">
      <c r="A7" s="1" t="s">
        <v>46</v>
      </c>
      <c r="B7" s="2" t="s">
        <v>53</v>
      </c>
      <c r="C7" s="2" t="s">
        <v>48</v>
      </c>
      <c r="D7" s="2">
        <v>1340.69763888889</v>
      </c>
      <c r="E7" s="2">
        <v>5.6024739893102602</v>
      </c>
      <c r="F7" s="2">
        <v>881.47163257067905</v>
      </c>
      <c r="G7" s="2">
        <v>2002.63415533232</v>
      </c>
    </row>
    <row r="8" spans="1:7" x14ac:dyDescent="0.2">
      <c r="A8" s="1" t="s">
        <v>46</v>
      </c>
      <c r="B8" s="2" t="s">
        <v>54</v>
      </c>
      <c r="C8" s="2" t="s">
        <v>48</v>
      </c>
      <c r="D8" s="2">
        <v>1349.9495833333301</v>
      </c>
      <c r="E8" s="2">
        <v>5.8509266620598996</v>
      </c>
      <c r="F8" s="2">
        <v>836.39591488883605</v>
      </c>
      <c r="G8" s="2">
        <v>2011.3365244389799</v>
      </c>
    </row>
    <row r="9" spans="1:7" x14ac:dyDescent="0.2">
      <c r="A9" s="1" t="s">
        <v>46</v>
      </c>
      <c r="B9" s="2" t="s">
        <v>55</v>
      </c>
      <c r="C9" s="2" t="s">
        <v>48</v>
      </c>
      <c r="D9" s="2">
        <v>1334.14194444444</v>
      </c>
      <c r="E9" s="2">
        <v>5.0594845226971596</v>
      </c>
      <c r="F9" s="2">
        <v>844.28041931642201</v>
      </c>
      <c r="G9" s="2">
        <v>1796.7228540768999</v>
      </c>
    </row>
    <row r="10" spans="1:7" x14ac:dyDescent="0.2">
      <c r="A10" s="1" t="s">
        <v>46</v>
      </c>
      <c r="B10" s="2" t="s">
        <v>56</v>
      </c>
      <c r="C10" s="2" t="s">
        <v>48</v>
      </c>
      <c r="D10" s="2">
        <v>1344.75826388889</v>
      </c>
      <c r="E10" s="2">
        <v>5.3824239608769799</v>
      </c>
      <c r="F10" s="2">
        <v>899.04297574516602</v>
      </c>
      <c r="G10" s="2">
        <v>2030.17254868083</v>
      </c>
    </row>
    <row r="11" spans="1:7" x14ac:dyDescent="0.2">
      <c r="A11" s="1" t="s">
        <v>46</v>
      </c>
      <c r="B11" s="2" t="s">
        <v>57</v>
      </c>
      <c r="C11" s="2" t="s">
        <v>48</v>
      </c>
      <c r="D11" s="2">
        <v>1333.9493055555599</v>
      </c>
      <c r="E11" s="2">
        <v>6.4890738573998599</v>
      </c>
      <c r="F11" s="2">
        <v>873.56901442882395</v>
      </c>
      <c r="G11" s="2">
        <v>2236.6468609131298</v>
      </c>
    </row>
    <row r="12" spans="1:7" x14ac:dyDescent="0.2">
      <c r="A12" s="1" t="s">
        <v>58</v>
      </c>
      <c r="D12">
        <f>SUM(D2:D11)</f>
        <v>13399.625277777781</v>
      </c>
      <c r="E12">
        <f t="shared" ref="E12:G12" si="0">SUM(E2:E11)</f>
        <v>52.952728692260976</v>
      </c>
      <c r="F12" s="5">
        <f t="shared" si="0"/>
        <v>8398.5193525645973</v>
      </c>
      <c r="G12">
        <f t="shared" si="0"/>
        <v>18892.012800109038</v>
      </c>
    </row>
    <row r="13" spans="1:7" x14ac:dyDescent="0.2">
      <c r="A13" s="6">
        <v>0.9</v>
      </c>
      <c r="F13" s="7">
        <f>0.9*F12</f>
        <v>7558.6674173081374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35"/>
  <sheetViews>
    <sheetView topLeftCell="Z1" workbookViewId="0">
      <selection activeCell="AJ14" sqref="AJ14"/>
    </sheetView>
  </sheetViews>
  <sheetFormatPr baseColWidth="10" defaultRowHeight="15" x14ac:dyDescent="0.2"/>
  <sheetData>
    <row r="2" spans="1:43" x14ac:dyDescent="0.2">
      <c r="C2" t="s">
        <v>61</v>
      </c>
      <c r="L2" t="s">
        <v>61</v>
      </c>
      <c r="U2" t="s">
        <v>61</v>
      </c>
      <c r="W2" t="s">
        <v>69</v>
      </c>
      <c r="X2">
        <f>U3*20</f>
        <v>600</v>
      </c>
      <c r="AB2" s="11"/>
      <c r="AC2" s="11"/>
      <c r="AD2" s="11" t="s">
        <v>61</v>
      </c>
      <c r="AF2" s="11" t="s">
        <v>69</v>
      </c>
      <c r="AG2" s="13">
        <f>AD3*20</f>
        <v>200</v>
      </c>
      <c r="AM2" t="s">
        <v>61</v>
      </c>
      <c r="AO2" t="s">
        <v>69</v>
      </c>
      <c r="AP2">
        <f>AM3*20</f>
        <v>160</v>
      </c>
    </row>
    <row r="3" spans="1:43" x14ac:dyDescent="0.2">
      <c r="A3" s="1" t="s">
        <v>59</v>
      </c>
      <c r="B3">
        <v>1</v>
      </c>
      <c r="C3">
        <v>80</v>
      </c>
      <c r="J3" s="1" t="s">
        <v>59</v>
      </c>
      <c r="K3">
        <v>1</v>
      </c>
      <c r="L3">
        <v>50</v>
      </c>
      <c r="S3" s="1" t="s">
        <v>59</v>
      </c>
      <c r="T3">
        <v>1</v>
      </c>
      <c r="U3">
        <v>30</v>
      </c>
      <c r="W3" t="s">
        <v>70</v>
      </c>
      <c r="X3">
        <f>X17</f>
        <v>7896.5019821764045</v>
      </c>
      <c r="AB3" s="12" t="s">
        <v>59</v>
      </c>
      <c r="AC3" s="13">
        <v>1</v>
      </c>
      <c r="AD3" s="13">
        <v>10</v>
      </c>
      <c r="AF3" s="11" t="s">
        <v>70</v>
      </c>
      <c r="AG3" s="13">
        <f>AG17</f>
        <v>7561.4445439287783</v>
      </c>
      <c r="AK3" s="1" t="s">
        <v>59</v>
      </c>
      <c r="AL3">
        <v>1</v>
      </c>
      <c r="AM3">
        <v>8</v>
      </c>
      <c r="AO3" t="s">
        <v>70</v>
      </c>
      <c r="AP3">
        <f>AP17</f>
        <v>7518.3097223915556</v>
      </c>
    </row>
    <row r="4" spans="1:43" x14ac:dyDescent="0.2">
      <c r="A4" s="1" t="s">
        <v>60</v>
      </c>
      <c r="B4">
        <v>182</v>
      </c>
      <c r="C4">
        <v>80</v>
      </c>
      <c r="J4" s="1" t="s">
        <v>60</v>
      </c>
      <c r="K4">
        <v>182</v>
      </c>
      <c r="L4">
        <v>50</v>
      </c>
      <c r="S4" s="1" t="s">
        <v>60</v>
      </c>
      <c r="T4">
        <v>182</v>
      </c>
      <c r="U4">
        <v>30</v>
      </c>
      <c r="W4" t="s">
        <v>71</v>
      </c>
      <c r="X4">
        <f>X3/X2</f>
        <v>13.160836636960674</v>
      </c>
      <c r="AB4" s="12" t="s">
        <v>60</v>
      </c>
      <c r="AC4" s="13">
        <v>182</v>
      </c>
      <c r="AD4" s="13">
        <v>10</v>
      </c>
      <c r="AF4" s="11" t="s">
        <v>71</v>
      </c>
      <c r="AG4" s="13">
        <f>AG3/AG2</f>
        <v>37.807222719643889</v>
      </c>
      <c r="AK4" s="1" t="s">
        <v>60</v>
      </c>
      <c r="AL4">
        <v>182</v>
      </c>
      <c r="AM4">
        <v>8</v>
      </c>
      <c r="AO4" t="s">
        <v>71</v>
      </c>
      <c r="AP4">
        <f>AP3/AP2</f>
        <v>46.989435764947224</v>
      </c>
    </row>
    <row r="6" spans="1:43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44</v>
      </c>
      <c r="P6" s="1" t="s">
        <v>45</v>
      </c>
      <c r="S6" s="1" t="s">
        <v>39</v>
      </c>
      <c r="T6" s="1" t="s">
        <v>40</v>
      </c>
      <c r="U6" s="1" t="s">
        <v>41</v>
      </c>
      <c r="V6" s="1" t="s">
        <v>42</v>
      </c>
      <c r="W6" s="1" t="s">
        <v>43</v>
      </c>
      <c r="X6" s="1" t="s">
        <v>44</v>
      </c>
      <c r="Y6" s="1" t="s">
        <v>45</v>
      </c>
      <c r="AB6" s="12" t="s">
        <v>39</v>
      </c>
      <c r="AC6" s="12" t="s">
        <v>40</v>
      </c>
      <c r="AD6" s="12" t="s">
        <v>41</v>
      </c>
      <c r="AE6" s="12" t="s">
        <v>42</v>
      </c>
      <c r="AF6" s="12" t="s">
        <v>43</v>
      </c>
      <c r="AG6" s="12" t="s">
        <v>44</v>
      </c>
      <c r="AH6" s="12" t="s">
        <v>45</v>
      </c>
      <c r="AK6" s="1" t="s">
        <v>39</v>
      </c>
      <c r="AL6" s="1" t="s">
        <v>40</v>
      </c>
      <c r="AM6" s="1" t="s">
        <v>41</v>
      </c>
      <c r="AN6" s="1" t="s">
        <v>42</v>
      </c>
      <c r="AO6" s="1" t="s">
        <v>43</v>
      </c>
      <c r="AP6" s="1" t="s">
        <v>44</v>
      </c>
      <c r="AQ6" s="1" t="s">
        <v>45</v>
      </c>
    </row>
    <row r="7" spans="1:43" x14ac:dyDescent="0.2">
      <c r="A7" s="1" t="s">
        <v>46</v>
      </c>
      <c r="B7" s="2" t="s">
        <v>47</v>
      </c>
      <c r="C7" s="2" t="s">
        <v>48</v>
      </c>
      <c r="D7" s="2">
        <v>1339.70194444444</v>
      </c>
      <c r="E7" s="2">
        <v>4.6435726224304803</v>
      </c>
      <c r="F7" s="2">
        <v>807.98286557659605</v>
      </c>
      <c r="G7" s="2">
        <v>1678.8637628691999</v>
      </c>
      <c r="J7" s="1" t="s">
        <v>46</v>
      </c>
      <c r="K7" s="2" t="s">
        <v>47</v>
      </c>
      <c r="L7" s="2" t="s">
        <v>48</v>
      </c>
      <c r="M7" s="2">
        <v>1339.70194444444</v>
      </c>
      <c r="N7" s="2">
        <v>4.6435726224304803</v>
      </c>
      <c r="O7" s="2">
        <v>807.98286557659605</v>
      </c>
      <c r="P7" s="2">
        <v>1678.8637628691999</v>
      </c>
      <c r="S7" s="1" t="s">
        <v>46</v>
      </c>
      <c r="T7" s="2" t="s">
        <v>47</v>
      </c>
      <c r="U7" s="2" t="s">
        <v>48</v>
      </c>
      <c r="V7" s="2">
        <v>1339.70194444444</v>
      </c>
      <c r="W7" s="2">
        <v>4.6435716327138099</v>
      </c>
      <c r="X7" s="2">
        <v>807.98271197896804</v>
      </c>
      <c r="Y7" s="2">
        <v>1678.8631013345</v>
      </c>
      <c r="AB7" s="12" t="s">
        <v>46</v>
      </c>
      <c r="AC7" s="14" t="s">
        <v>47</v>
      </c>
      <c r="AD7" s="14" t="s">
        <v>48</v>
      </c>
      <c r="AE7" s="14">
        <v>1339.70194444444</v>
      </c>
      <c r="AF7" s="14">
        <v>4.6435736205825</v>
      </c>
      <c r="AG7" s="14">
        <v>807.98302048311405</v>
      </c>
      <c r="AH7" s="14">
        <v>1678.8644297780099</v>
      </c>
      <c r="AK7" s="1" t="s">
        <v>46</v>
      </c>
      <c r="AL7" s="2" t="s">
        <v>47</v>
      </c>
      <c r="AM7" s="2" t="s">
        <v>48</v>
      </c>
      <c r="AN7" s="2">
        <v>1339.70194444444</v>
      </c>
      <c r="AO7" s="2">
        <v>4.6435726347117603</v>
      </c>
      <c r="AP7" s="2">
        <v>807.98286756444304</v>
      </c>
      <c r="AQ7" s="2">
        <v>1678.86377130811</v>
      </c>
    </row>
    <row r="8" spans="1:43" x14ac:dyDescent="0.2">
      <c r="A8" s="1" t="s">
        <v>46</v>
      </c>
      <c r="B8" s="2" t="s">
        <v>49</v>
      </c>
      <c r="C8" s="2" t="s">
        <v>48</v>
      </c>
      <c r="D8" s="2">
        <v>1334.7795138888901</v>
      </c>
      <c r="E8" s="2">
        <v>5.1179714413994004</v>
      </c>
      <c r="F8" s="2">
        <v>882.265481045868</v>
      </c>
      <c r="G8" s="2">
        <v>1830.9293848838499</v>
      </c>
      <c r="J8" s="1" t="s">
        <v>46</v>
      </c>
      <c r="K8" s="2" t="s">
        <v>49</v>
      </c>
      <c r="L8" s="2" t="s">
        <v>48</v>
      </c>
      <c r="M8" s="2">
        <v>1334.7795138888901</v>
      </c>
      <c r="N8" s="2">
        <v>5.1180469126667099</v>
      </c>
      <c r="O8" s="2">
        <v>882.26408901211198</v>
      </c>
      <c r="P8" s="2">
        <v>1830.94069443692</v>
      </c>
      <c r="S8" s="1" t="s">
        <v>46</v>
      </c>
      <c r="T8" s="2" t="s">
        <v>49</v>
      </c>
      <c r="U8" s="2" t="s">
        <v>48</v>
      </c>
      <c r="V8" s="2">
        <v>1334.7795138888901</v>
      </c>
      <c r="W8" s="2">
        <v>5.1180605918503703</v>
      </c>
      <c r="X8" s="2">
        <v>882.262436954809</v>
      </c>
      <c r="Y8" s="2">
        <v>1830.9400380521699</v>
      </c>
      <c r="AB8" s="12" t="s">
        <v>46</v>
      </c>
      <c r="AC8" s="14" t="s">
        <v>49</v>
      </c>
      <c r="AD8" s="14" t="s">
        <v>48</v>
      </c>
      <c r="AE8" s="14">
        <v>1334.7795138888901</v>
      </c>
      <c r="AF8" s="14">
        <v>5.11810444520267</v>
      </c>
      <c r="AG8" s="14">
        <v>859.474965102586</v>
      </c>
      <c r="AH8" s="14">
        <v>1808.17016375455</v>
      </c>
      <c r="AK8" s="1" t="s">
        <v>46</v>
      </c>
      <c r="AL8" s="2" t="s">
        <v>49</v>
      </c>
      <c r="AM8" s="2" t="s">
        <v>48</v>
      </c>
      <c r="AN8" s="2">
        <v>1334.7795138888901</v>
      </c>
      <c r="AO8" s="2">
        <v>5.1181018398280997</v>
      </c>
      <c r="AP8" s="2">
        <v>851.519239000928</v>
      </c>
      <c r="AQ8" s="2">
        <v>1800.21318678219</v>
      </c>
    </row>
    <row r="9" spans="1:43" x14ac:dyDescent="0.2">
      <c r="A9" s="1" t="s">
        <v>46</v>
      </c>
      <c r="B9" s="2" t="s">
        <v>50</v>
      </c>
      <c r="C9" s="2" t="s">
        <v>48</v>
      </c>
      <c r="D9" s="2">
        <v>1349.21444444445</v>
      </c>
      <c r="E9" s="2">
        <v>5.6296981219487199</v>
      </c>
      <c r="F9" s="2">
        <v>751.91766208086199</v>
      </c>
      <c r="G9" s="2">
        <v>1904.28003378977</v>
      </c>
      <c r="J9" s="1" t="s">
        <v>46</v>
      </c>
      <c r="K9" s="2" t="s">
        <v>50</v>
      </c>
      <c r="L9" s="2" t="s">
        <v>48</v>
      </c>
      <c r="M9" s="2">
        <v>1349.21444444445</v>
      </c>
      <c r="N9" s="2">
        <v>5.7609259998631996</v>
      </c>
      <c r="O9" s="2">
        <v>482.17497243522303</v>
      </c>
      <c r="P9" s="2">
        <v>1633.72973763341</v>
      </c>
      <c r="S9" s="1" t="s">
        <v>46</v>
      </c>
      <c r="T9" s="2" t="s">
        <v>50</v>
      </c>
      <c r="U9" s="2" t="s">
        <v>48</v>
      </c>
      <c r="V9" s="2">
        <v>1349.21444444445</v>
      </c>
      <c r="W9" s="2">
        <v>5.8584984677944698</v>
      </c>
      <c r="X9" s="2">
        <v>339.776548410609</v>
      </c>
      <c r="Y9" s="2">
        <v>1327.25689561896</v>
      </c>
      <c r="AB9" s="12" t="s">
        <v>46</v>
      </c>
      <c r="AC9" s="14" t="s">
        <v>50</v>
      </c>
      <c r="AD9" s="14" t="s">
        <v>48</v>
      </c>
      <c r="AE9" s="14">
        <v>1349.21444444445</v>
      </c>
      <c r="AF9" s="14">
        <v>5.5517267911732704</v>
      </c>
      <c r="AG9" s="14">
        <v>209.227422364776</v>
      </c>
      <c r="AH9" s="14">
        <v>1028.4953258703299</v>
      </c>
      <c r="AK9" s="1" t="s">
        <v>46</v>
      </c>
      <c r="AL9" s="2" t="s">
        <v>50</v>
      </c>
      <c r="AM9" s="2" t="s">
        <v>48</v>
      </c>
      <c r="AN9" s="2">
        <v>1349.21444444445</v>
      </c>
      <c r="AO9" s="2">
        <v>5.5339776900066999</v>
      </c>
      <c r="AP9" s="2">
        <v>194.65382241750501</v>
      </c>
      <c r="AQ9" s="2">
        <v>1008.5612874863</v>
      </c>
    </row>
    <row r="10" spans="1:43" x14ac:dyDescent="0.2">
      <c r="A10" s="1" t="s">
        <v>46</v>
      </c>
      <c r="B10" s="2" t="s">
        <v>51</v>
      </c>
      <c r="C10" s="2" t="s">
        <v>48</v>
      </c>
      <c r="D10" s="2">
        <v>1337.03097222222</v>
      </c>
      <c r="E10" s="2">
        <v>5.7841110459854903</v>
      </c>
      <c r="F10" s="2">
        <v>827.41098154875601</v>
      </c>
      <c r="G10" s="2">
        <v>1913.96086815284</v>
      </c>
      <c r="J10" s="1" t="s">
        <v>46</v>
      </c>
      <c r="K10" s="2" t="s">
        <v>51</v>
      </c>
      <c r="L10" s="2" t="s">
        <v>48</v>
      </c>
      <c r="M10" s="2">
        <v>1337.03097222222</v>
      </c>
      <c r="N10" s="2">
        <v>5.8210190142754703</v>
      </c>
      <c r="O10" s="2">
        <v>829.27570420087795</v>
      </c>
      <c r="P10" s="2">
        <v>1929.2877790507</v>
      </c>
      <c r="S10" s="1" t="s">
        <v>46</v>
      </c>
      <c r="T10" s="2" t="s">
        <v>51</v>
      </c>
      <c r="U10" s="2" t="s">
        <v>48</v>
      </c>
      <c r="V10" s="2">
        <v>1337.03097222222</v>
      </c>
      <c r="W10" s="2">
        <v>5.8604504182976704</v>
      </c>
      <c r="X10" s="2">
        <v>830.74113031908496</v>
      </c>
      <c r="Y10" s="2">
        <v>1943.5546774889999</v>
      </c>
      <c r="AB10" s="12" t="s">
        <v>46</v>
      </c>
      <c r="AC10" s="14" t="s">
        <v>51</v>
      </c>
      <c r="AD10" s="14" t="s">
        <v>48</v>
      </c>
      <c r="AE10" s="14">
        <v>1337.03097222222</v>
      </c>
      <c r="AF10" s="14">
        <v>5.9190339629017501</v>
      </c>
      <c r="AG10" s="14">
        <v>832.08764616170004</v>
      </c>
      <c r="AH10" s="14">
        <v>1960.5318160986501</v>
      </c>
      <c r="AK10" s="1" t="s">
        <v>46</v>
      </c>
      <c r="AL10" s="2" t="s">
        <v>51</v>
      </c>
      <c r="AM10" s="2" t="s">
        <v>48</v>
      </c>
      <c r="AN10" s="2">
        <v>1337.03097222222</v>
      </c>
      <c r="AO10" s="2">
        <v>5.9230406890088503</v>
      </c>
      <c r="AP10" s="2">
        <v>832.17495437499997</v>
      </c>
      <c r="AQ10" s="2">
        <v>1961.6801772597901</v>
      </c>
    </row>
    <row r="11" spans="1:43" x14ac:dyDescent="0.2">
      <c r="A11" s="1" t="s">
        <v>46</v>
      </c>
      <c r="B11" s="2" t="s">
        <v>52</v>
      </c>
      <c r="C11" s="2" t="s">
        <v>48</v>
      </c>
      <c r="D11" s="2">
        <v>1335.4016666666701</v>
      </c>
      <c r="E11" s="2">
        <v>3.43686991332055</v>
      </c>
      <c r="F11" s="2">
        <v>769.85896472308798</v>
      </c>
      <c r="G11" s="2">
        <v>1489.4800544841701</v>
      </c>
      <c r="J11" s="1" t="s">
        <v>46</v>
      </c>
      <c r="K11" s="2" t="s">
        <v>52</v>
      </c>
      <c r="L11" s="2" t="s">
        <v>48</v>
      </c>
      <c r="M11" s="2">
        <v>1335.4016666666701</v>
      </c>
      <c r="N11" s="2">
        <v>3.43686991332055</v>
      </c>
      <c r="O11" s="2">
        <v>769.85896472308798</v>
      </c>
      <c r="P11" s="2">
        <v>1489.4800544841701</v>
      </c>
      <c r="S11" s="1" t="s">
        <v>46</v>
      </c>
      <c r="T11" s="2" t="s">
        <v>52</v>
      </c>
      <c r="U11" s="2" t="s">
        <v>48</v>
      </c>
      <c r="V11" s="2">
        <v>1335.4016666666701</v>
      </c>
      <c r="W11" s="2">
        <v>3.43686989325548</v>
      </c>
      <c r="X11" s="2">
        <v>769.85895936607199</v>
      </c>
      <c r="Y11" s="2">
        <v>1489.4800449352799</v>
      </c>
      <c r="AB11" s="12" t="s">
        <v>46</v>
      </c>
      <c r="AC11" s="14" t="s">
        <v>52</v>
      </c>
      <c r="AD11" s="14" t="s">
        <v>48</v>
      </c>
      <c r="AE11" s="14">
        <v>1335.4016666666701</v>
      </c>
      <c r="AF11" s="14">
        <v>3.43812484769458</v>
      </c>
      <c r="AG11" s="14">
        <v>770.05153579741898</v>
      </c>
      <c r="AH11" s="14">
        <v>1489.8914065097199</v>
      </c>
      <c r="AK11" s="1" t="s">
        <v>46</v>
      </c>
      <c r="AL11" s="2" t="s">
        <v>52</v>
      </c>
      <c r="AM11" s="2" t="s">
        <v>48</v>
      </c>
      <c r="AN11" s="2">
        <v>1335.4016666666701</v>
      </c>
      <c r="AO11" s="2">
        <v>3.4388407182309102</v>
      </c>
      <c r="AP11" s="2">
        <v>770.16382573209296</v>
      </c>
      <c r="AQ11" s="2">
        <v>1490.13266118038</v>
      </c>
    </row>
    <row r="12" spans="1:43" x14ac:dyDescent="0.2">
      <c r="A12" s="1" t="s">
        <v>46</v>
      </c>
      <c r="B12" s="2" t="s">
        <v>53</v>
      </c>
      <c r="C12" s="2" t="s">
        <v>48</v>
      </c>
      <c r="D12" s="2">
        <v>1340.69763888889</v>
      </c>
      <c r="E12" s="2">
        <v>5.6122603227824301</v>
      </c>
      <c r="F12" s="2">
        <v>884.30149388816994</v>
      </c>
      <c r="G12" s="2">
        <v>2012.58693014036</v>
      </c>
      <c r="J12" s="1" t="s">
        <v>46</v>
      </c>
      <c r="K12" s="2" t="s">
        <v>53</v>
      </c>
      <c r="L12" s="2" t="s">
        <v>48</v>
      </c>
      <c r="M12" s="2">
        <v>1340.69763888889</v>
      </c>
      <c r="N12" s="2">
        <v>5.6122603227824301</v>
      </c>
      <c r="O12" s="2">
        <v>884.30149388816994</v>
      </c>
      <c r="P12" s="2">
        <v>2012.58693014036</v>
      </c>
      <c r="S12" s="1" t="s">
        <v>46</v>
      </c>
      <c r="T12" s="2" t="s">
        <v>53</v>
      </c>
      <c r="U12" s="2" t="s">
        <v>48</v>
      </c>
      <c r="V12" s="2">
        <v>1340.69763888889</v>
      </c>
      <c r="W12" s="2">
        <v>5.6122603227824097</v>
      </c>
      <c r="X12" s="2">
        <v>884.30149388816699</v>
      </c>
      <c r="Y12" s="2">
        <v>2012.58693014034</v>
      </c>
      <c r="AB12" s="12" t="s">
        <v>46</v>
      </c>
      <c r="AC12" s="14" t="s">
        <v>53</v>
      </c>
      <c r="AD12" s="14" t="s">
        <v>48</v>
      </c>
      <c r="AE12" s="14">
        <v>1340.69763888889</v>
      </c>
      <c r="AF12" s="14">
        <v>5.6122603227823999</v>
      </c>
      <c r="AG12" s="14">
        <v>854.24277203782106</v>
      </c>
      <c r="AH12" s="14">
        <v>1982.5282082899901</v>
      </c>
      <c r="AK12" s="1" t="s">
        <v>46</v>
      </c>
      <c r="AL12" s="2" t="s">
        <v>53</v>
      </c>
      <c r="AM12" s="2" t="s">
        <v>48</v>
      </c>
      <c r="AN12" s="2">
        <v>1340.69763888889</v>
      </c>
      <c r="AO12" s="2">
        <v>5.6122603337079404</v>
      </c>
      <c r="AP12" s="2">
        <v>845.68822600439796</v>
      </c>
      <c r="AQ12" s="2">
        <v>1973.9736660613701</v>
      </c>
    </row>
    <row r="13" spans="1:43" x14ac:dyDescent="0.2">
      <c r="A13" s="1" t="s">
        <v>46</v>
      </c>
      <c r="B13" s="2" t="s">
        <v>54</v>
      </c>
      <c r="C13" s="2" t="s">
        <v>48</v>
      </c>
      <c r="D13" s="2">
        <v>1349.9495833333301</v>
      </c>
      <c r="E13" s="2">
        <v>5.8699072414070601</v>
      </c>
      <c r="F13" s="2">
        <v>838.69110625959001</v>
      </c>
      <c r="G13" s="2">
        <v>2021.25874785934</v>
      </c>
      <c r="J13" s="1" t="s">
        <v>46</v>
      </c>
      <c r="K13" s="2" t="s">
        <v>54</v>
      </c>
      <c r="L13" s="2" t="s">
        <v>48</v>
      </c>
      <c r="M13" s="2">
        <v>1349.9495833333301</v>
      </c>
      <c r="N13" s="2">
        <v>5.8797899273443504</v>
      </c>
      <c r="O13" s="2">
        <v>840.49493100729501</v>
      </c>
      <c r="P13" s="2">
        <v>2029.73775109694</v>
      </c>
      <c r="S13" s="1" t="s">
        <v>46</v>
      </c>
      <c r="T13" s="2" t="s">
        <v>54</v>
      </c>
      <c r="U13" s="2" t="s">
        <v>48</v>
      </c>
      <c r="V13" s="2">
        <v>1349.9495833333301</v>
      </c>
      <c r="W13" s="2">
        <v>5.9166536175774196</v>
      </c>
      <c r="X13" s="2">
        <v>763.61377553413399</v>
      </c>
      <c r="Y13" s="2">
        <v>1971.09876518996</v>
      </c>
      <c r="AB13" s="12" t="s">
        <v>46</v>
      </c>
      <c r="AC13" s="14" t="s">
        <v>54</v>
      </c>
      <c r="AD13" s="14" t="s">
        <v>48</v>
      </c>
      <c r="AE13" s="14">
        <v>1349.9495833333301</v>
      </c>
      <c r="AF13" s="14">
        <v>5.9786135681283001</v>
      </c>
      <c r="AG13" s="14">
        <v>610.352827851661</v>
      </c>
      <c r="AH13" s="14">
        <v>1821.4771224189501</v>
      </c>
      <c r="AK13" s="1" t="s">
        <v>46</v>
      </c>
      <c r="AL13" s="2" t="s">
        <v>54</v>
      </c>
      <c r="AM13" s="2" t="s">
        <v>48</v>
      </c>
      <c r="AN13" s="2">
        <v>1349.9495833333301</v>
      </c>
      <c r="AO13" s="2">
        <v>5.9884787287105699</v>
      </c>
      <c r="AP13" s="2">
        <v>598.05362709814995</v>
      </c>
      <c r="AQ13" s="2">
        <v>1799.3016035411199</v>
      </c>
    </row>
    <row r="14" spans="1:43" x14ac:dyDescent="0.2">
      <c r="A14" s="1" t="s">
        <v>46</v>
      </c>
      <c r="B14" s="2" t="s">
        <v>55</v>
      </c>
      <c r="C14" s="2" t="s">
        <v>48</v>
      </c>
      <c r="D14" s="2">
        <v>1334.14194444444</v>
      </c>
      <c r="E14" s="2">
        <v>5.0579306919426399</v>
      </c>
      <c r="F14" s="2">
        <v>844.21508318096596</v>
      </c>
      <c r="G14" s="2">
        <v>1796.3505043319501</v>
      </c>
      <c r="J14" s="1" t="s">
        <v>46</v>
      </c>
      <c r="K14" s="2" t="s">
        <v>55</v>
      </c>
      <c r="L14" s="2" t="s">
        <v>48</v>
      </c>
      <c r="M14" s="2">
        <v>1334.14194444444</v>
      </c>
      <c r="N14" s="2">
        <v>5.0582422071507001</v>
      </c>
      <c r="O14" s="2">
        <v>844.23039247005295</v>
      </c>
      <c r="P14" s="2">
        <v>1796.42785454318</v>
      </c>
      <c r="S14" s="1" t="s">
        <v>46</v>
      </c>
      <c r="T14" s="2" t="s">
        <v>55</v>
      </c>
      <c r="U14" s="2" t="s">
        <v>48</v>
      </c>
      <c r="V14" s="2">
        <v>1334.14194444444</v>
      </c>
      <c r="W14" s="2">
        <v>5.0582422071507001</v>
      </c>
      <c r="X14" s="2">
        <v>844.23039247005295</v>
      </c>
      <c r="Y14" s="2">
        <v>1796.42785454318</v>
      </c>
      <c r="AB14" s="12" t="s">
        <v>46</v>
      </c>
      <c r="AC14" s="14" t="s">
        <v>55</v>
      </c>
      <c r="AD14" s="14" t="s">
        <v>48</v>
      </c>
      <c r="AE14" s="14">
        <v>1334.14194444444</v>
      </c>
      <c r="AF14" s="14">
        <v>5.0582422071507001</v>
      </c>
      <c r="AG14" s="14">
        <v>844.23039247005295</v>
      </c>
      <c r="AH14" s="14">
        <v>1796.42785454318</v>
      </c>
      <c r="AK14" s="1" t="s">
        <v>46</v>
      </c>
      <c r="AL14" s="2" t="s">
        <v>55</v>
      </c>
      <c r="AM14" s="2" t="s">
        <v>48</v>
      </c>
      <c r="AN14" s="2">
        <v>1334.14194444444</v>
      </c>
      <c r="AO14" s="2">
        <v>5.0582422071506903</v>
      </c>
      <c r="AP14" s="2">
        <v>844.23039247004294</v>
      </c>
      <c r="AQ14" s="2">
        <v>1796.42785454316</v>
      </c>
    </row>
    <row r="15" spans="1:43" x14ac:dyDescent="0.2">
      <c r="A15" s="1" t="s">
        <v>46</v>
      </c>
      <c r="B15" s="2" t="s">
        <v>56</v>
      </c>
      <c r="C15" s="2" t="s">
        <v>48</v>
      </c>
      <c r="D15" s="2">
        <v>1344.75826388889</v>
      </c>
      <c r="E15" s="2">
        <v>5.3799981430801003</v>
      </c>
      <c r="F15" s="2">
        <v>899.50796528586397</v>
      </c>
      <c r="G15" s="2">
        <v>2029.09581173843</v>
      </c>
      <c r="J15" s="1" t="s">
        <v>46</v>
      </c>
      <c r="K15" s="2" t="s">
        <v>56</v>
      </c>
      <c r="L15" s="2" t="s">
        <v>48</v>
      </c>
      <c r="M15" s="2">
        <v>1344.75826388889</v>
      </c>
      <c r="N15" s="2">
        <v>5.3799981430801003</v>
      </c>
      <c r="O15" s="2">
        <v>899.50796528586397</v>
      </c>
      <c r="P15" s="2">
        <v>2029.09581173843</v>
      </c>
      <c r="S15" s="1" t="s">
        <v>46</v>
      </c>
      <c r="T15" s="2" t="s">
        <v>56</v>
      </c>
      <c r="U15" s="2" t="s">
        <v>48</v>
      </c>
      <c r="V15" s="2">
        <v>1344.75826388889</v>
      </c>
      <c r="W15" s="2">
        <v>5.37999814289575</v>
      </c>
      <c r="X15" s="2">
        <v>899.50796520000802</v>
      </c>
      <c r="Y15" s="2">
        <v>2029.09581148556</v>
      </c>
      <c r="AB15" s="12" t="s">
        <v>46</v>
      </c>
      <c r="AC15" s="14" t="s">
        <v>56</v>
      </c>
      <c r="AD15" s="14" t="s">
        <v>48</v>
      </c>
      <c r="AE15" s="14">
        <v>1344.75826388889</v>
      </c>
      <c r="AF15" s="14">
        <v>5.3815205042988099</v>
      </c>
      <c r="AG15" s="14">
        <v>899.56739360514905</v>
      </c>
      <c r="AH15" s="14">
        <v>2029.6133283593099</v>
      </c>
      <c r="AK15" s="1" t="s">
        <v>46</v>
      </c>
      <c r="AL15" s="2" t="s">
        <v>56</v>
      </c>
      <c r="AM15" s="2" t="s">
        <v>48</v>
      </c>
      <c r="AN15" s="2">
        <v>1344.75826388889</v>
      </c>
      <c r="AO15" s="2">
        <v>5.3827697111844302</v>
      </c>
      <c r="AP15" s="2">
        <v>899.61619967449701</v>
      </c>
      <c r="AQ15" s="2">
        <v>2030.04287109235</v>
      </c>
    </row>
    <row r="16" spans="1:43" x14ac:dyDescent="0.2">
      <c r="A16" s="1" t="s">
        <v>46</v>
      </c>
      <c r="B16" s="2" t="s">
        <v>57</v>
      </c>
      <c r="C16" s="2" t="s">
        <v>48</v>
      </c>
      <c r="D16" s="2">
        <v>1333.9493055555599</v>
      </c>
      <c r="E16" s="2">
        <v>6.4901742792183201</v>
      </c>
      <c r="F16" s="2">
        <v>874.22656805291103</v>
      </c>
      <c r="G16" s="2">
        <v>2239.52632396645</v>
      </c>
      <c r="J16" s="1" t="s">
        <v>46</v>
      </c>
      <c r="K16" s="2" t="s">
        <v>57</v>
      </c>
      <c r="L16" s="2" t="s">
        <v>48</v>
      </c>
      <c r="M16" s="2">
        <v>1333.9493055555599</v>
      </c>
      <c r="N16" s="2">
        <v>6.49017427936624</v>
      </c>
      <c r="O16" s="2">
        <v>874.22656805450004</v>
      </c>
      <c r="P16" s="2">
        <v>2239.5263240337699</v>
      </c>
      <c r="S16" s="1" t="s">
        <v>46</v>
      </c>
      <c r="T16" s="2" t="s">
        <v>57</v>
      </c>
      <c r="U16" s="2" t="s">
        <v>48</v>
      </c>
      <c r="V16" s="2">
        <v>1333.9493055555599</v>
      </c>
      <c r="W16" s="2">
        <v>6.49017427936624</v>
      </c>
      <c r="X16" s="2">
        <v>874.22656805450004</v>
      </c>
      <c r="Y16" s="2">
        <v>2239.5263240337699</v>
      </c>
      <c r="AB16" s="12" t="s">
        <v>46</v>
      </c>
      <c r="AC16" s="14" t="s">
        <v>57</v>
      </c>
      <c r="AD16" s="14" t="s">
        <v>48</v>
      </c>
      <c r="AE16" s="14">
        <v>1333.9493055555599</v>
      </c>
      <c r="AF16" s="14">
        <v>6.49017427936624</v>
      </c>
      <c r="AG16" s="14">
        <v>874.22656805450004</v>
      </c>
      <c r="AH16" s="14">
        <v>2239.5263240337699</v>
      </c>
      <c r="AK16" s="1" t="s">
        <v>46</v>
      </c>
      <c r="AL16" s="2" t="s">
        <v>57</v>
      </c>
      <c r="AM16" s="2" t="s">
        <v>48</v>
      </c>
      <c r="AN16" s="2">
        <v>1333.9493055555599</v>
      </c>
      <c r="AO16" s="2">
        <v>6.49017427936624</v>
      </c>
      <c r="AP16" s="2">
        <v>874.22656805450004</v>
      </c>
      <c r="AQ16" s="2">
        <v>2239.5263240337699</v>
      </c>
    </row>
    <row r="17" spans="1:43" x14ac:dyDescent="0.2">
      <c r="A17" s="1" t="s">
        <v>62</v>
      </c>
      <c r="D17">
        <f>SUM(D7:D16)</f>
        <v>13399.625277777781</v>
      </c>
      <c r="E17">
        <f t="shared" ref="E17:G17" si="0">SUM(E7:E16)</f>
        <v>53.022493823515191</v>
      </c>
      <c r="F17" s="8">
        <f t="shared" si="0"/>
        <v>8380.3781716426711</v>
      </c>
      <c r="G17">
        <f t="shared" si="0"/>
        <v>18916.332422216357</v>
      </c>
      <c r="J17" s="1" t="s">
        <v>62</v>
      </c>
      <c r="M17">
        <f>SUM(M7:M16)</f>
        <v>13399.625277777781</v>
      </c>
      <c r="N17">
        <f t="shared" ref="N17" si="1">SUM(N7:N16)</f>
        <v>53.200899342280223</v>
      </c>
      <c r="O17" s="8">
        <f t="shared" ref="O17" si="2">SUM(O7:O16)</f>
        <v>8114.3179466537786</v>
      </c>
      <c r="P17">
        <f t="shared" ref="P17" si="3">SUM(P7:P16)</f>
        <v>18669.676700027081</v>
      </c>
      <c r="S17" s="1" t="s">
        <v>62</v>
      </c>
      <c r="V17">
        <f>SUM(V7:V16)</f>
        <v>13399.625277777781</v>
      </c>
      <c r="W17">
        <f t="shared" ref="W17" si="4">SUM(W7:W16)</f>
        <v>53.374779573684322</v>
      </c>
      <c r="X17" s="8">
        <f t="shared" ref="X17" si="5">SUM(X7:X16)</f>
        <v>7896.5019821764045</v>
      </c>
      <c r="Y17">
        <f t="shared" ref="Y17" si="6">SUM(Y7:Y16)</f>
        <v>18318.83044282272</v>
      </c>
      <c r="AB17" s="12" t="s">
        <v>62</v>
      </c>
      <c r="AC17" s="11"/>
      <c r="AD17" s="11"/>
      <c r="AE17" s="11">
        <f>SUM(AE7:AE16)</f>
        <v>13399.625277777781</v>
      </c>
      <c r="AF17" s="11">
        <f t="shared" ref="AF17" si="7">SUM(AF7:AF16)</f>
        <v>53.191374549281221</v>
      </c>
      <c r="AG17" s="15">
        <f t="shared" ref="AG17" si="8">SUM(AG7:AG16)</f>
        <v>7561.4445439287783</v>
      </c>
      <c r="AH17" s="11">
        <f t="shared" ref="AH17" si="9">SUM(AH7:AH16)</f>
        <v>17835.525979656461</v>
      </c>
      <c r="AK17" s="1" t="s">
        <v>62</v>
      </c>
      <c r="AN17">
        <f>SUM(AN7:AN16)</f>
        <v>13399.625277777781</v>
      </c>
      <c r="AO17">
        <f t="shared" ref="AO17" si="10">SUM(AO7:AO16)</f>
        <v>53.189458831906194</v>
      </c>
      <c r="AP17" s="10">
        <f t="shared" ref="AP17" si="11">SUM(AP7:AP16)</f>
        <v>7518.3097223915556</v>
      </c>
      <c r="AQ17">
        <f t="shared" ref="AQ17" si="12">SUM(AQ7:AQ16)</f>
        <v>17778.723403288539</v>
      </c>
    </row>
    <row r="20" spans="1:43" x14ac:dyDescent="0.2">
      <c r="C20" t="s">
        <v>61</v>
      </c>
      <c r="L20" t="s">
        <v>61</v>
      </c>
      <c r="S20" s="9"/>
      <c r="T20" s="9"/>
      <c r="U20" s="9" t="s">
        <v>61</v>
      </c>
      <c r="W20" t="s">
        <v>69</v>
      </c>
      <c r="X20">
        <f>U21*20</f>
        <v>400</v>
      </c>
      <c r="AD20" t="s">
        <v>61</v>
      </c>
      <c r="AF20" t="s">
        <v>69</v>
      </c>
      <c r="AG20">
        <f>AD21*20</f>
        <v>100</v>
      </c>
      <c r="AM20" t="s">
        <v>61</v>
      </c>
      <c r="AO20" t="s">
        <v>69</v>
      </c>
      <c r="AP20">
        <f>AM21*20</f>
        <v>180</v>
      </c>
    </row>
    <row r="21" spans="1:43" x14ac:dyDescent="0.2">
      <c r="A21" s="1" t="s">
        <v>59</v>
      </c>
      <c r="B21">
        <v>1</v>
      </c>
      <c r="C21">
        <v>60</v>
      </c>
      <c r="J21" s="1" t="s">
        <v>59</v>
      </c>
      <c r="K21">
        <v>1</v>
      </c>
      <c r="L21">
        <v>40</v>
      </c>
      <c r="S21" s="1" t="s">
        <v>59</v>
      </c>
      <c r="T21" s="9">
        <v>1</v>
      </c>
      <c r="U21" s="9">
        <v>20</v>
      </c>
      <c r="W21" t="s">
        <v>70</v>
      </c>
      <c r="X21">
        <f>X35</f>
        <v>7737.9764149924877</v>
      </c>
      <c r="AB21" s="1" t="s">
        <v>59</v>
      </c>
      <c r="AC21">
        <v>1</v>
      </c>
      <c r="AD21">
        <v>5</v>
      </c>
      <c r="AF21" t="s">
        <v>70</v>
      </c>
      <c r="AG21">
        <f>AG35</f>
        <v>7467.231516428029</v>
      </c>
      <c r="AK21" s="1" t="s">
        <v>59</v>
      </c>
      <c r="AL21">
        <v>1</v>
      </c>
      <c r="AM21">
        <v>9</v>
      </c>
      <c r="AO21" t="s">
        <v>70</v>
      </c>
      <c r="AP21">
        <f>AP35</f>
        <v>7544.2459661969897</v>
      </c>
    </row>
    <row r="22" spans="1:43" x14ac:dyDescent="0.2">
      <c r="A22" s="1" t="s">
        <v>60</v>
      </c>
      <c r="B22">
        <v>182</v>
      </c>
      <c r="C22">
        <v>60</v>
      </c>
      <c r="J22" s="1" t="s">
        <v>60</v>
      </c>
      <c r="K22">
        <v>182</v>
      </c>
      <c r="L22">
        <v>40</v>
      </c>
      <c r="S22" s="1" t="s">
        <v>60</v>
      </c>
      <c r="T22" s="9">
        <v>182</v>
      </c>
      <c r="U22" s="9">
        <v>20</v>
      </c>
      <c r="W22" t="s">
        <v>71</v>
      </c>
      <c r="X22">
        <f>X21/X20</f>
        <v>19.34494103748122</v>
      </c>
      <c r="AB22" s="1" t="s">
        <v>60</v>
      </c>
      <c r="AC22">
        <v>182</v>
      </c>
      <c r="AD22">
        <v>5</v>
      </c>
      <c r="AF22" t="s">
        <v>71</v>
      </c>
      <c r="AG22">
        <f>AG21/AG20</f>
        <v>74.672315164280292</v>
      </c>
      <c r="AK22" s="1" t="s">
        <v>60</v>
      </c>
      <c r="AL22">
        <v>182</v>
      </c>
      <c r="AM22">
        <v>9</v>
      </c>
      <c r="AO22" t="s">
        <v>71</v>
      </c>
      <c r="AP22">
        <f>AP21/AP20</f>
        <v>41.912477589983276</v>
      </c>
    </row>
    <row r="24" spans="1:43" x14ac:dyDescent="0.2">
      <c r="A24" s="1" t="s">
        <v>39</v>
      </c>
      <c r="B24" s="1" t="s">
        <v>40</v>
      </c>
      <c r="C24" s="1" t="s">
        <v>41</v>
      </c>
      <c r="D24" s="1" t="s">
        <v>42</v>
      </c>
      <c r="E24" s="1" t="s">
        <v>43</v>
      </c>
      <c r="F24" s="1" t="s">
        <v>44</v>
      </c>
      <c r="G24" s="1" t="s">
        <v>45</v>
      </c>
      <c r="J24" s="1" t="s">
        <v>39</v>
      </c>
      <c r="K24" s="1" t="s">
        <v>40</v>
      </c>
      <c r="L24" s="1" t="s">
        <v>41</v>
      </c>
      <c r="M24" s="1" t="s">
        <v>42</v>
      </c>
      <c r="N24" s="1" t="s">
        <v>43</v>
      </c>
      <c r="O24" s="1" t="s">
        <v>44</v>
      </c>
      <c r="P24" s="1" t="s">
        <v>45</v>
      </c>
      <c r="S24" s="1" t="s">
        <v>39</v>
      </c>
      <c r="T24" s="1" t="s">
        <v>40</v>
      </c>
      <c r="U24" s="1" t="s">
        <v>41</v>
      </c>
      <c r="V24" s="1" t="s">
        <v>42</v>
      </c>
      <c r="W24" s="1" t="s">
        <v>43</v>
      </c>
      <c r="X24" s="1" t="s">
        <v>44</v>
      </c>
      <c r="Y24" s="1" t="s">
        <v>45</v>
      </c>
      <c r="AB24" s="1" t="s">
        <v>39</v>
      </c>
      <c r="AC24" s="1" t="s">
        <v>40</v>
      </c>
      <c r="AD24" s="1" t="s">
        <v>41</v>
      </c>
      <c r="AE24" s="1" t="s">
        <v>42</v>
      </c>
      <c r="AF24" s="1" t="s">
        <v>43</v>
      </c>
      <c r="AG24" s="1" t="s">
        <v>44</v>
      </c>
      <c r="AH24" s="1" t="s">
        <v>45</v>
      </c>
      <c r="AK24" s="1" t="s">
        <v>39</v>
      </c>
      <c r="AL24" s="1" t="s">
        <v>40</v>
      </c>
      <c r="AM24" s="1" t="s">
        <v>41</v>
      </c>
      <c r="AN24" s="1" t="s">
        <v>42</v>
      </c>
      <c r="AO24" s="1" t="s">
        <v>43</v>
      </c>
      <c r="AP24" s="1" t="s">
        <v>44</v>
      </c>
      <c r="AQ24" s="1" t="s">
        <v>45</v>
      </c>
    </row>
    <row r="25" spans="1:43" x14ac:dyDescent="0.2">
      <c r="A25" s="1" t="s">
        <v>46</v>
      </c>
      <c r="B25" s="2" t="s">
        <v>47</v>
      </c>
      <c r="C25" s="2" t="s">
        <v>48</v>
      </c>
      <c r="D25" s="2">
        <v>1339.70194444444</v>
      </c>
      <c r="E25" s="2">
        <v>4.6435716327138001</v>
      </c>
      <c r="F25" s="2">
        <v>807.98271197895895</v>
      </c>
      <c r="G25" s="2">
        <v>1678.86310133448</v>
      </c>
      <c r="J25" s="1" t="s">
        <v>46</v>
      </c>
      <c r="K25" s="2" t="s">
        <v>47</v>
      </c>
      <c r="L25" s="2" t="s">
        <v>48</v>
      </c>
      <c r="M25" s="2">
        <v>1339.70194444444</v>
      </c>
      <c r="N25" s="2">
        <v>4.6435736190768404</v>
      </c>
      <c r="O25" s="2">
        <v>807.98302026219005</v>
      </c>
      <c r="P25" s="2">
        <v>1678.86442879178</v>
      </c>
      <c r="S25" s="1" t="s">
        <v>46</v>
      </c>
      <c r="T25" s="2" t="s">
        <v>47</v>
      </c>
      <c r="U25" s="2" t="s">
        <v>48</v>
      </c>
      <c r="V25" s="2">
        <v>1339.70194444444</v>
      </c>
      <c r="W25" s="2">
        <v>4.64357262243424</v>
      </c>
      <c r="X25" s="2">
        <v>807.98286557776896</v>
      </c>
      <c r="Y25" s="2">
        <v>1678.8637628731699</v>
      </c>
      <c r="AB25" s="1" t="s">
        <v>46</v>
      </c>
      <c r="AC25" s="2" t="s">
        <v>47</v>
      </c>
      <c r="AD25" s="2" t="s">
        <v>48</v>
      </c>
      <c r="AE25" s="2">
        <v>1339.70194444444</v>
      </c>
      <c r="AF25" s="2">
        <v>4.6435727568046197</v>
      </c>
      <c r="AG25" s="2">
        <v>807.98288648339803</v>
      </c>
      <c r="AH25" s="2">
        <v>1678.86385292361</v>
      </c>
      <c r="AK25" s="1" t="s">
        <v>46</v>
      </c>
      <c r="AL25" s="2" t="s">
        <v>47</v>
      </c>
      <c r="AM25" s="2" t="s">
        <v>48</v>
      </c>
      <c r="AN25" s="2">
        <v>1339.70194444444</v>
      </c>
      <c r="AO25" s="2">
        <v>4.6435716440726802</v>
      </c>
      <c r="AP25" s="2">
        <v>807.98271379285802</v>
      </c>
      <c r="AQ25" s="2">
        <v>1678.8631090558299</v>
      </c>
    </row>
    <row r="26" spans="1:43" x14ac:dyDescent="0.2">
      <c r="A26" s="1" t="s">
        <v>46</v>
      </c>
      <c r="B26" s="2" t="s">
        <v>49</v>
      </c>
      <c r="C26" s="2" t="s">
        <v>48</v>
      </c>
      <c r="D26" s="2">
        <v>1334.7795138888901</v>
      </c>
      <c r="E26" s="2">
        <v>5.1180306859095701</v>
      </c>
      <c r="F26" s="2">
        <v>882.26177017692305</v>
      </c>
      <c r="G26" s="2">
        <v>1830.93062526618</v>
      </c>
      <c r="J26" s="1" t="s">
        <v>46</v>
      </c>
      <c r="K26" s="2" t="s">
        <v>49</v>
      </c>
      <c r="L26" s="2" t="s">
        <v>48</v>
      </c>
      <c r="M26" s="2">
        <v>1334.7795138888901</v>
      </c>
      <c r="N26" s="2">
        <v>5.1180661168714598</v>
      </c>
      <c r="O26" s="2">
        <v>882.26579812900297</v>
      </c>
      <c r="P26" s="2">
        <v>1830.94996491968</v>
      </c>
      <c r="S26" s="1" t="s">
        <v>46</v>
      </c>
      <c r="T26" s="2" t="s">
        <v>49</v>
      </c>
      <c r="U26" s="2" t="s">
        <v>48</v>
      </c>
      <c r="V26" s="2">
        <v>1334.7795138888901</v>
      </c>
      <c r="W26" s="2">
        <v>5.11809265199014</v>
      </c>
      <c r="X26" s="2">
        <v>882.265380941064</v>
      </c>
      <c r="Y26" s="2">
        <v>1830.9544502351901</v>
      </c>
      <c r="AB26" s="1" t="s">
        <v>46</v>
      </c>
      <c r="AC26" s="2" t="s">
        <v>49</v>
      </c>
      <c r="AD26" s="2" t="s">
        <v>48</v>
      </c>
      <c r="AE26" s="2">
        <v>1334.7795138888901</v>
      </c>
      <c r="AF26" s="2">
        <v>5.1181029640167797</v>
      </c>
      <c r="AG26" s="2">
        <v>838.37085383596104</v>
      </c>
      <c r="AH26" s="2">
        <v>1787.0653444465599</v>
      </c>
      <c r="AK26" s="1" t="s">
        <v>46</v>
      </c>
      <c r="AL26" s="2" t="s">
        <v>49</v>
      </c>
      <c r="AM26" s="2" t="s">
        <v>48</v>
      </c>
      <c r="AN26" s="2">
        <v>1334.7795138888901</v>
      </c>
      <c r="AO26" s="2">
        <v>5.1180860261390597</v>
      </c>
      <c r="AP26" s="2">
        <v>855.46897567163796</v>
      </c>
      <c r="AQ26" s="2">
        <v>1804.1552789247501</v>
      </c>
    </row>
    <row r="27" spans="1:43" x14ac:dyDescent="0.2">
      <c r="A27" s="1" t="s">
        <v>46</v>
      </c>
      <c r="B27" s="2" t="s">
        <v>50</v>
      </c>
      <c r="C27" s="2" t="s">
        <v>48</v>
      </c>
      <c r="D27" s="2">
        <v>1349.21444444445</v>
      </c>
      <c r="E27" s="2">
        <v>5.7006818065404801</v>
      </c>
      <c r="F27" s="2">
        <v>582.14437761710303</v>
      </c>
      <c r="G27" s="2">
        <v>1757.6749038294299</v>
      </c>
      <c r="J27" s="1" t="s">
        <v>46</v>
      </c>
      <c r="K27" s="2" t="s">
        <v>50</v>
      </c>
      <c r="L27" s="2" t="s">
        <v>48</v>
      </c>
      <c r="M27" s="2">
        <v>1349.21444444445</v>
      </c>
      <c r="N27" s="2">
        <v>5.8125958952450398</v>
      </c>
      <c r="O27" s="2">
        <v>408.92339486913198</v>
      </c>
      <c r="P27" s="2">
        <v>1484.0045805111799</v>
      </c>
      <c r="S27" s="1" t="s">
        <v>46</v>
      </c>
      <c r="T27" s="2" t="s">
        <v>50</v>
      </c>
      <c r="U27" s="2" t="s">
        <v>48</v>
      </c>
      <c r="V27" s="2">
        <v>1349.21444444445</v>
      </c>
      <c r="W27" s="2">
        <v>5.8004479801372701</v>
      </c>
      <c r="X27" s="2">
        <v>276.22681488529201</v>
      </c>
      <c r="Y27" s="2">
        <v>1176.36453221996</v>
      </c>
      <c r="AB27" s="1" t="s">
        <v>46</v>
      </c>
      <c r="AC27" s="2" t="s">
        <v>50</v>
      </c>
      <c r="AD27" s="2" t="s">
        <v>48</v>
      </c>
      <c r="AE27" s="2">
        <v>1349.21444444445</v>
      </c>
      <c r="AF27" s="2">
        <v>5.4203484107132001</v>
      </c>
      <c r="AG27" s="2">
        <v>177.84775375811699</v>
      </c>
      <c r="AH27" s="2">
        <v>965.29268530982904</v>
      </c>
      <c r="AK27" s="1" t="s">
        <v>46</v>
      </c>
      <c r="AL27" s="2" t="s">
        <v>50</v>
      </c>
      <c r="AM27" s="2" t="s">
        <v>48</v>
      </c>
      <c r="AN27" s="2">
        <v>1349.21444444445</v>
      </c>
      <c r="AO27" s="2">
        <v>5.5430996809390702</v>
      </c>
      <c r="AP27" s="2">
        <v>202.053933681708</v>
      </c>
      <c r="AQ27" s="2">
        <v>1018.6854480539801</v>
      </c>
    </row>
    <row r="28" spans="1:43" x14ac:dyDescent="0.2">
      <c r="A28" s="1" t="s">
        <v>46</v>
      </c>
      <c r="B28" s="2" t="s">
        <v>51</v>
      </c>
      <c r="C28" s="2" t="s">
        <v>48</v>
      </c>
      <c r="D28" s="2">
        <v>1337.03097222222</v>
      </c>
      <c r="E28" s="2">
        <v>5.8052725212918403</v>
      </c>
      <c r="F28" s="2">
        <v>828.52048585942202</v>
      </c>
      <c r="G28" s="2">
        <v>1922.8985476297901</v>
      </c>
      <c r="J28" s="1" t="s">
        <v>46</v>
      </c>
      <c r="K28" s="2" t="s">
        <v>51</v>
      </c>
      <c r="L28" s="2" t="s">
        <v>48</v>
      </c>
      <c r="M28" s="2">
        <v>1337.03097222222</v>
      </c>
      <c r="N28" s="2">
        <v>5.83776971355935</v>
      </c>
      <c r="O28" s="2">
        <v>829.98511136347599</v>
      </c>
      <c r="P28" s="2">
        <v>1935.6845206898799</v>
      </c>
      <c r="S28" s="1" t="s">
        <v>46</v>
      </c>
      <c r="T28" s="2" t="s">
        <v>51</v>
      </c>
      <c r="U28" s="2" t="s">
        <v>48</v>
      </c>
      <c r="V28" s="2">
        <v>1337.03097222222</v>
      </c>
      <c r="W28" s="2">
        <v>5.8882786513253498</v>
      </c>
      <c r="X28" s="2">
        <v>831.42817007455199</v>
      </c>
      <c r="Y28" s="2">
        <v>1952.0819528450099</v>
      </c>
      <c r="AB28" s="1" t="s">
        <v>46</v>
      </c>
      <c r="AC28" s="2" t="s">
        <v>51</v>
      </c>
      <c r="AD28" s="2" t="s">
        <v>48</v>
      </c>
      <c r="AE28" s="2">
        <v>1337.03097222222</v>
      </c>
      <c r="AF28" s="2">
        <v>5.93640879660905</v>
      </c>
      <c r="AG28" s="2">
        <v>832.29316580468105</v>
      </c>
      <c r="AH28" s="2">
        <v>1965.15435989713</v>
      </c>
      <c r="AK28" s="1" t="s">
        <v>46</v>
      </c>
      <c r="AL28" s="2" t="s">
        <v>51</v>
      </c>
      <c r="AM28" s="2" t="s">
        <v>48</v>
      </c>
      <c r="AN28" s="2">
        <v>1337.03097222222</v>
      </c>
      <c r="AO28" s="2">
        <v>5.9207698504155504</v>
      </c>
      <c r="AP28" s="2">
        <v>832.12559244888803</v>
      </c>
      <c r="AQ28" s="2">
        <v>1961.03201031567</v>
      </c>
    </row>
    <row r="29" spans="1:43" x14ac:dyDescent="0.2">
      <c r="A29" s="1" t="s">
        <v>46</v>
      </c>
      <c r="B29" s="2" t="s">
        <v>52</v>
      </c>
      <c r="C29" s="2" t="s">
        <v>48</v>
      </c>
      <c r="D29" s="2">
        <v>1335.4016666666701</v>
      </c>
      <c r="E29" s="2">
        <v>3.43686991332055</v>
      </c>
      <c r="F29" s="2">
        <v>769.85896472308798</v>
      </c>
      <c r="G29" s="2">
        <v>1489.4800544841701</v>
      </c>
      <c r="J29" s="1" t="s">
        <v>46</v>
      </c>
      <c r="K29" s="2" t="s">
        <v>52</v>
      </c>
      <c r="L29" s="2" t="s">
        <v>48</v>
      </c>
      <c r="M29" s="2">
        <v>1335.4016666666701</v>
      </c>
      <c r="N29" s="2">
        <v>3.4368699126204301</v>
      </c>
      <c r="O29" s="2">
        <v>769.85896453709199</v>
      </c>
      <c r="P29" s="2">
        <v>1489.48005415283</v>
      </c>
      <c r="S29" s="1" t="s">
        <v>46</v>
      </c>
      <c r="T29" s="2" t="s">
        <v>52</v>
      </c>
      <c r="U29" s="2" t="s">
        <v>48</v>
      </c>
      <c r="V29" s="2">
        <v>1335.4016666666701</v>
      </c>
      <c r="W29" s="2">
        <v>3.4368468930823499</v>
      </c>
      <c r="X29" s="2">
        <v>769.85515321601304</v>
      </c>
      <c r="Y29" s="2">
        <v>1489.4722277964399</v>
      </c>
      <c r="AB29" s="1" t="s">
        <v>46</v>
      </c>
      <c r="AC29" s="2" t="s">
        <v>52</v>
      </c>
      <c r="AD29" s="2" t="s">
        <v>48</v>
      </c>
      <c r="AE29" s="2">
        <v>1335.4016666666701</v>
      </c>
      <c r="AF29" s="2">
        <v>3.4395083429692699</v>
      </c>
      <c r="AG29" s="2">
        <v>770.26802670635095</v>
      </c>
      <c r="AH29" s="2">
        <v>1490.35569150837</v>
      </c>
      <c r="AK29" s="1" t="s">
        <v>46</v>
      </c>
      <c r="AL29" s="2" t="s">
        <v>52</v>
      </c>
      <c r="AM29" s="2" t="s">
        <v>48</v>
      </c>
      <c r="AN29" s="2">
        <v>1335.4016666666701</v>
      </c>
      <c r="AO29" s="2">
        <v>3.4383069114829898</v>
      </c>
      <c r="AP29" s="2">
        <v>770.08131334179302</v>
      </c>
      <c r="AQ29" s="2">
        <v>1489.95637446604</v>
      </c>
    </row>
    <row r="30" spans="1:43" x14ac:dyDescent="0.2">
      <c r="A30" s="1" t="s">
        <v>46</v>
      </c>
      <c r="B30" s="2" t="s">
        <v>53</v>
      </c>
      <c r="C30" s="2" t="s">
        <v>48</v>
      </c>
      <c r="D30" s="2">
        <v>1340.69763888889</v>
      </c>
      <c r="E30" s="2">
        <v>5.6122603227824097</v>
      </c>
      <c r="F30" s="2">
        <v>884.30149388816699</v>
      </c>
      <c r="G30" s="2">
        <v>2012.58693014034</v>
      </c>
      <c r="J30" s="1" t="s">
        <v>46</v>
      </c>
      <c r="K30" s="2" t="s">
        <v>53</v>
      </c>
      <c r="L30" s="2" t="s">
        <v>48</v>
      </c>
      <c r="M30" s="2">
        <v>1340.69763888889</v>
      </c>
      <c r="N30" s="2">
        <v>5.6122603227823804</v>
      </c>
      <c r="O30" s="2">
        <v>884.30149388816403</v>
      </c>
      <c r="P30" s="2">
        <v>2012.58693014033</v>
      </c>
      <c r="S30" s="1" t="s">
        <v>46</v>
      </c>
      <c r="T30" s="2" t="s">
        <v>53</v>
      </c>
      <c r="U30" s="2" t="s">
        <v>48</v>
      </c>
      <c r="V30" s="2">
        <v>1340.69763888889</v>
      </c>
      <c r="W30" s="2">
        <v>5.6122603227824301</v>
      </c>
      <c r="X30" s="2">
        <v>884.30149388816994</v>
      </c>
      <c r="Y30" s="2">
        <v>2012.58693014036</v>
      </c>
      <c r="AB30" s="1" t="s">
        <v>46</v>
      </c>
      <c r="AC30" s="2" t="s">
        <v>53</v>
      </c>
      <c r="AD30" s="2" t="s">
        <v>48</v>
      </c>
      <c r="AE30" s="2">
        <v>1340.69763888889</v>
      </c>
      <c r="AF30" s="2">
        <v>5.61256478218578</v>
      </c>
      <c r="AG30" s="2">
        <v>832.39149196060896</v>
      </c>
      <c r="AH30" s="2">
        <v>1960.7831367419401</v>
      </c>
      <c r="AK30" s="1" t="s">
        <v>46</v>
      </c>
      <c r="AL30" s="2" t="s">
        <v>53</v>
      </c>
      <c r="AM30" s="2" t="s">
        <v>48</v>
      </c>
      <c r="AN30" s="2">
        <v>1340.69763888889</v>
      </c>
      <c r="AO30" s="2">
        <v>5.6122603251481298</v>
      </c>
      <c r="AP30" s="2">
        <v>850.37590398198699</v>
      </c>
      <c r="AQ30" s="2">
        <v>1978.6613410580201</v>
      </c>
    </row>
    <row r="31" spans="1:43" x14ac:dyDescent="0.2">
      <c r="A31" s="1" t="s">
        <v>46</v>
      </c>
      <c r="B31" s="2" t="s">
        <v>54</v>
      </c>
      <c r="C31" s="2" t="s">
        <v>48</v>
      </c>
      <c r="D31" s="2">
        <v>1349.9495833333301</v>
      </c>
      <c r="E31" s="2">
        <v>5.87091452557347</v>
      </c>
      <c r="F31" s="2">
        <v>839.15318519457298</v>
      </c>
      <c r="G31" s="2">
        <v>2022.7173082757399</v>
      </c>
      <c r="J31" s="1" t="s">
        <v>46</v>
      </c>
      <c r="K31" s="2" t="s">
        <v>54</v>
      </c>
      <c r="L31" s="2" t="s">
        <v>48</v>
      </c>
      <c r="M31" s="2">
        <v>1349.9495833333301</v>
      </c>
      <c r="N31" s="2">
        <v>5.8950389967508698</v>
      </c>
      <c r="O31" s="2">
        <v>832.24112027232195</v>
      </c>
      <c r="P31" s="2">
        <v>2029.9494436903699</v>
      </c>
      <c r="S31" s="1" t="s">
        <v>46</v>
      </c>
      <c r="T31" s="2" t="s">
        <v>54</v>
      </c>
      <c r="U31" s="2" t="s">
        <v>48</v>
      </c>
      <c r="V31" s="2">
        <v>1349.9495833333301</v>
      </c>
      <c r="W31" s="2">
        <v>5.9495700323134102</v>
      </c>
      <c r="X31" s="2">
        <v>667.95158956902799</v>
      </c>
      <c r="Y31" s="2">
        <v>1886.46481304964</v>
      </c>
      <c r="AB31" s="1" t="s">
        <v>46</v>
      </c>
      <c r="AC31" s="2" t="s">
        <v>54</v>
      </c>
      <c r="AD31" s="2" t="s">
        <v>48</v>
      </c>
      <c r="AE31" s="2">
        <v>1349.9495833333301</v>
      </c>
      <c r="AF31" s="2">
        <v>5.9923387719950796</v>
      </c>
      <c r="AG31" s="2">
        <v>589.98121477992095</v>
      </c>
      <c r="AH31" s="2">
        <v>1787.8977337332799</v>
      </c>
      <c r="AK31" s="1" t="s">
        <v>46</v>
      </c>
      <c r="AL31" s="2" t="s">
        <v>54</v>
      </c>
      <c r="AM31" s="2" t="s">
        <v>48</v>
      </c>
      <c r="AN31" s="2">
        <v>1349.9495833333301</v>
      </c>
      <c r="AO31" s="2">
        <v>5.9839627565119597</v>
      </c>
      <c r="AP31" s="2">
        <v>608.10775139003795</v>
      </c>
      <c r="AQ31" s="2">
        <v>1815.5923009522701</v>
      </c>
    </row>
    <row r="32" spans="1:43" x14ac:dyDescent="0.2">
      <c r="A32" s="1" t="s">
        <v>46</v>
      </c>
      <c r="B32" s="2" t="s">
        <v>55</v>
      </c>
      <c r="C32" s="2" t="s">
        <v>48</v>
      </c>
      <c r="D32" s="2">
        <v>1334.14194444444</v>
      </c>
      <c r="E32" s="2">
        <v>5.0579306919427003</v>
      </c>
      <c r="F32" s="2">
        <v>844.21508318096903</v>
      </c>
      <c r="G32" s="2">
        <v>1796.3505043319601</v>
      </c>
      <c r="J32" s="1" t="s">
        <v>46</v>
      </c>
      <c r="K32" s="2" t="s">
        <v>55</v>
      </c>
      <c r="L32" s="2" t="s">
        <v>48</v>
      </c>
      <c r="M32" s="2">
        <v>1334.14194444444</v>
      </c>
      <c r="N32" s="2">
        <v>5.0582422071507001</v>
      </c>
      <c r="O32" s="2">
        <v>844.23039247005295</v>
      </c>
      <c r="P32" s="2">
        <v>1796.42785454318</v>
      </c>
      <c r="S32" s="1" t="s">
        <v>46</v>
      </c>
      <c r="T32" s="2" t="s">
        <v>55</v>
      </c>
      <c r="U32" s="2" t="s">
        <v>48</v>
      </c>
      <c r="V32" s="2">
        <v>1334.14194444444</v>
      </c>
      <c r="W32" s="2">
        <v>5.0582422071507001</v>
      </c>
      <c r="X32" s="2">
        <v>844.23039247005295</v>
      </c>
      <c r="Y32" s="2">
        <v>1796.42785454318</v>
      </c>
      <c r="AB32" s="1" t="s">
        <v>46</v>
      </c>
      <c r="AC32" s="2" t="s">
        <v>55</v>
      </c>
      <c r="AD32" s="2" t="s">
        <v>48</v>
      </c>
      <c r="AE32" s="2">
        <v>1334.14194444444</v>
      </c>
      <c r="AF32" s="2">
        <v>5.0582422052577902</v>
      </c>
      <c r="AG32" s="2">
        <v>844.23039042579296</v>
      </c>
      <c r="AH32" s="2">
        <v>1796.42784719056</v>
      </c>
      <c r="AK32" s="1" t="s">
        <v>46</v>
      </c>
      <c r="AL32" s="2" t="s">
        <v>55</v>
      </c>
      <c r="AM32" s="2" t="s">
        <v>48</v>
      </c>
      <c r="AN32" s="2">
        <v>1334.14194444444</v>
      </c>
      <c r="AO32" s="2">
        <v>5.0582422071506903</v>
      </c>
      <c r="AP32" s="2">
        <v>844.23039247004499</v>
      </c>
      <c r="AQ32" s="2">
        <v>1796.42785454316</v>
      </c>
    </row>
    <row r="33" spans="1:43" x14ac:dyDescent="0.2">
      <c r="A33" s="1" t="s">
        <v>46</v>
      </c>
      <c r="B33" s="2" t="s">
        <v>56</v>
      </c>
      <c r="C33" s="2" t="s">
        <v>48</v>
      </c>
      <c r="D33" s="2">
        <v>1344.75826388889</v>
      </c>
      <c r="E33" s="2">
        <v>5.3799981428957198</v>
      </c>
      <c r="F33" s="2">
        <v>899.50796519995004</v>
      </c>
      <c r="G33" s="2">
        <v>2029.09581148543</v>
      </c>
      <c r="J33" s="1" t="s">
        <v>46</v>
      </c>
      <c r="K33" s="2" t="s">
        <v>56</v>
      </c>
      <c r="L33" s="2" t="s">
        <v>48</v>
      </c>
      <c r="M33" s="2">
        <v>1344.75826388889</v>
      </c>
      <c r="N33" s="2">
        <v>5.3799981432820596</v>
      </c>
      <c r="O33" s="2">
        <v>899.50796537997701</v>
      </c>
      <c r="P33" s="2">
        <v>2029.0958120155699</v>
      </c>
      <c r="S33" s="1" t="s">
        <v>46</v>
      </c>
      <c r="T33" s="2" t="s">
        <v>56</v>
      </c>
      <c r="U33" s="2" t="s">
        <v>48</v>
      </c>
      <c r="V33" s="2">
        <v>1344.75826388889</v>
      </c>
      <c r="W33" s="2">
        <v>5.3799986816861196</v>
      </c>
      <c r="X33" s="2">
        <v>899.50798631604698</v>
      </c>
      <c r="Y33" s="2">
        <v>2029.0959896319</v>
      </c>
      <c r="AB33" s="1" t="s">
        <v>46</v>
      </c>
      <c r="AC33" s="2" t="s">
        <v>56</v>
      </c>
      <c r="AD33" s="2" t="s">
        <v>48</v>
      </c>
      <c r="AE33" s="2">
        <v>1344.75826388889</v>
      </c>
      <c r="AF33" s="2">
        <v>5.38335842876777</v>
      </c>
      <c r="AG33" s="2">
        <v>899.63916461869803</v>
      </c>
      <c r="AH33" s="2">
        <v>2030.24534451765</v>
      </c>
      <c r="AK33" s="1" t="s">
        <v>46</v>
      </c>
      <c r="AL33" s="2" t="s">
        <v>56</v>
      </c>
      <c r="AM33" s="2" t="s">
        <v>48</v>
      </c>
      <c r="AN33" s="2">
        <v>1344.75826388889</v>
      </c>
      <c r="AO33" s="2">
        <v>5.3821712456651598</v>
      </c>
      <c r="AP33" s="2">
        <v>899.59282136353499</v>
      </c>
      <c r="AQ33" s="2">
        <v>2029.8370545872001</v>
      </c>
    </row>
    <row r="34" spans="1:43" x14ac:dyDescent="0.2">
      <c r="A34" s="1" t="s">
        <v>46</v>
      </c>
      <c r="B34" s="2" t="s">
        <v>57</v>
      </c>
      <c r="C34" s="2" t="s">
        <v>48</v>
      </c>
      <c r="D34" s="2">
        <v>1333.9493055555599</v>
      </c>
      <c r="E34" s="2">
        <v>6.49017427936624</v>
      </c>
      <c r="F34" s="2">
        <v>874.22656805450004</v>
      </c>
      <c r="G34" s="2">
        <v>2239.5263240337699</v>
      </c>
      <c r="J34" s="1" t="s">
        <v>46</v>
      </c>
      <c r="K34" s="2" t="s">
        <v>57</v>
      </c>
      <c r="L34" s="2" t="s">
        <v>48</v>
      </c>
      <c r="M34" s="2">
        <v>1333.9493055555599</v>
      </c>
      <c r="N34" s="2">
        <v>6.49017427936624</v>
      </c>
      <c r="O34" s="2">
        <v>874.22656805450004</v>
      </c>
      <c r="P34" s="2">
        <v>2239.5263240337699</v>
      </c>
      <c r="S34" s="1" t="s">
        <v>46</v>
      </c>
      <c r="T34" s="2" t="s">
        <v>57</v>
      </c>
      <c r="U34" s="2" t="s">
        <v>48</v>
      </c>
      <c r="V34" s="2">
        <v>1333.9493055555599</v>
      </c>
      <c r="W34" s="2">
        <v>6.49017427936624</v>
      </c>
      <c r="X34" s="2">
        <v>874.22656805450004</v>
      </c>
      <c r="Y34" s="2">
        <v>2239.5263240337699</v>
      </c>
      <c r="AB34" s="1" t="s">
        <v>46</v>
      </c>
      <c r="AC34" s="2" t="s">
        <v>57</v>
      </c>
      <c r="AD34" s="2" t="s">
        <v>48</v>
      </c>
      <c r="AE34" s="2">
        <v>1333.9493055555599</v>
      </c>
      <c r="AF34" s="2">
        <v>6.49017427936624</v>
      </c>
      <c r="AG34" s="2">
        <v>874.22656805450004</v>
      </c>
      <c r="AH34" s="2">
        <v>2239.5263240337699</v>
      </c>
      <c r="AK34" s="1" t="s">
        <v>46</v>
      </c>
      <c r="AL34" s="2" t="s">
        <v>57</v>
      </c>
      <c r="AM34" s="2" t="s">
        <v>48</v>
      </c>
      <c r="AN34" s="2">
        <v>1333.9493055555599</v>
      </c>
      <c r="AO34" s="2">
        <v>6.49017427936624</v>
      </c>
      <c r="AP34" s="2">
        <v>874.22656805450004</v>
      </c>
      <c r="AQ34" s="2">
        <v>2239.5263240337699</v>
      </c>
    </row>
    <row r="35" spans="1:43" x14ac:dyDescent="0.2">
      <c r="A35" s="1" t="s">
        <v>62</v>
      </c>
      <c r="D35">
        <f>SUM(D25:D34)</f>
        <v>13399.625277777781</v>
      </c>
      <c r="E35">
        <f t="shared" ref="E35" si="13">SUM(E25:E34)</f>
        <v>53.115704522336785</v>
      </c>
      <c r="F35" s="8">
        <f t="shared" ref="F35" si="14">SUM(F25:F34)</f>
        <v>8212.1726058736531</v>
      </c>
      <c r="G35">
        <f t="shared" ref="G35" si="15">SUM(G25:G34)</f>
        <v>18780.124110811292</v>
      </c>
      <c r="J35" s="1" t="s">
        <v>62</v>
      </c>
      <c r="M35">
        <f>SUM(M25:M34)</f>
        <v>13399.625277777781</v>
      </c>
      <c r="N35">
        <f t="shared" ref="N35" si="16">SUM(N25:N34)</f>
        <v>53.284589206705363</v>
      </c>
      <c r="O35" s="8">
        <f t="shared" ref="O35" si="17">SUM(O25:O34)</f>
        <v>8033.5238292259073</v>
      </c>
      <c r="P35">
        <f t="shared" ref="P35" si="18">SUM(P25:P34)</f>
        <v>18526.569913488569</v>
      </c>
      <c r="S35" s="1" t="s">
        <v>62</v>
      </c>
      <c r="V35">
        <f>SUM(V25:V34)</f>
        <v>13399.625277777781</v>
      </c>
      <c r="W35">
        <f t="shared" ref="W35" si="19">SUM(W25:W34)</f>
        <v>53.377484322268245</v>
      </c>
      <c r="X35" s="8">
        <f t="shared" ref="X35" si="20">SUM(X25:X34)</f>
        <v>7737.9764149924877</v>
      </c>
      <c r="Y35">
        <f t="shared" ref="Y35" si="21">SUM(Y25:Y34)</f>
        <v>18091.838837368625</v>
      </c>
      <c r="AB35" s="1" t="s">
        <v>62</v>
      </c>
      <c r="AE35">
        <f>SUM(AE25:AE34)</f>
        <v>13399.625277777781</v>
      </c>
      <c r="AF35">
        <f t="shared" ref="AF35" si="22">SUM(AF25:AF34)</f>
        <v>53.09461973868558</v>
      </c>
      <c r="AG35" s="10">
        <f t="shared" ref="AG35" si="23">SUM(AG25:AG34)</f>
        <v>7467.231516428029</v>
      </c>
      <c r="AH35">
        <f t="shared" ref="AH35" si="24">SUM(AH25:AH34)</f>
        <v>17701.612320302702</v>
      </c>
      <c r="AK35" s="1" t="s">
        <v>62</v>
      </c>
      <c r="AN35">
        <f>SUM(AN25:AN34)</f>
        <v>13399.625277777781</v>
      </c>
      <c r="AO35">
        <f t="shared" ref="AO35" si="25">SUM(AO25:AO34)</f>
        <v>53.190644926891537</v>
      </c>
      <c r="AP35" s="10">
        <f t="shared" ref="AP35" si="26">SUM(AP25:AP34)</f>
        <v>7544.2459661969897</v>
      </c>
      <c r="AQ35">
        <f t="shared" ref="AQ35" si="27">SUM(AQ25:AQ34)</f>
        <v>17812.737095990691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604-830E-E243-91E7-6EFC9E9D3CAF}">
  <dimension ref="A1:H30"/>
  <sheetViews>
    <sheetView tabSelected="1" workbookViewId="0">
      <selection activeCell="M24" sqref="M24"/>
    </sheetView>
  </sheetViews>
  <sheetFormatPr baseColWidth="10" defaultRowHeight="15" x14ac:dyDescent="0.2"/>
  <sheetData>
    <row r="1" spans="1:8" x14ac:dyDescent="0.2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8" x14ac:dyDescent="0.2">
      <c r="A2" s="1">
        <v>1991</v>
      </c>
      <c r="B2" s="2">
        <v>303</v>
      </c>
      <c r="C2" s="2">
        <v>5</v>
      </c>
      <c r="D2" s="2">
        <v>120</v>
      </c>
      <c r="E2" s="2">
        <v>5</v>
      </c>
    </row>
    <row r="3" spans="1:8" x14ac:dyDescent="0.2">
      <c r="A3" s="1">
        <v>1992</v>
      </c>
      <c r="B3" s="2">
        <v>303</v>
      </c>
      <c r="C3" s="2">
        <v>5</v>
      </c>
      <c r="D3" s="2">
        <v>120</v>
      </c>
      <c r="E3" s="2">
        <v>5</v>
      </c>
    </row>
    <row r="4" spans="1:8" x14ac:dyDescent="0.2">
      <c r="A4" s="1">
        <v>1993</v>
      </c>
      <c r="B4" s="2">
        <v>303</v>
      </c>
      <c r="C4" s="2">
        <v>5</v>
      </c>
      <c r="D4" s="2">
        <v>120</v>
      </c>
      <c r="E4" s="2">
        <v>15</v>
      </c>
    </row>
    <row r="5" spans="1:8" x14ac:dyDescent="0.2">
      <c r="A5" s="1">
        <v>1994</v>
      </c>
      <c r="B5" s="2">
        <v>303</v>
      </c>
      <c r="C5" s="2">
        <v>5</v>
      </c>
      <c r="D5" s="2">
        <v>120</v>
      </c>
      <c r="E5" s="2">
        <v>15</v>
      </c>
    </row>
    <row r="6" spans="1:8" x14ac:dyDescent="0.2">
      <c r="A6" s="1">
        <v>1995</v>
      </c>
      <c r="B6" s="2">
        <v>303</v>
      </c>
      <c r="C6" s="2">
        <v>5</v>
      </c>
      <c r="D6" s="2">
        <v>120</v>
      </c>
      <c r="E6" s="2">
        <v>5</v>
      </c>
      <c r="G6" s="13" t="s">
        <v>69</v>
      </c>
      <c r="H6" s="13">
        <f>C16+E16</f>
        <v>180</v>
      </c>
    </row>
    <row r="7" spans="1:8" x14ac:dyDescent="0.2">
      <c r="A7" s="1">
        <v>1996</v>
      </c>
      <c r="B7" s="2">
        <v>303</v>
      </c>
      <c r="C7" s="2">
        <v>5</v>
      </c>
      <c r="D7" s="2">
        <v>120</v>
      </c>
      <c r="E7" s="2">
        <v>5</v>
      </c>
      <c r="G7" s="13" t="s">
        <v>70</v>
      </c>
      <c r="H7" s="13">
        <f>F30</f>
        <v>7560.1946222919651</v>
      </c>
    </row>
    <row r="8" spans="1:8" x14ac:dyDescent="0.2">
      <c r="A8" s="1">
        <v>1997</v>
      </c>
      <c r="B8" s="2">
        <v>303</v>
      </c>
      <c r="C8" s="2">
        <v>5</v>
      </c>
      <c r="D8" s="2">
        <v>120</v>
      </c>
      <c r="E8" s="2">
        <v>15</v>
      </c>
      <c r="G8" s="13" t="s">
        <v>72</v>
      </c>
      <c r="H8" s="16">
        <f>H7/H6</f>
        <v>42.001081234955365</v>
      </c>
    </row>
    <row r="9" spans="1:8" x14ac:dyDescent="0.2">
      <c r="A9" s="1">
        <v>1998</v>
      </c>
      <c r="B9" s="2">
        <v>303</v>
      </c>
      <c r="C9" s="2">
        <v>5</v>
      </c>
      <c r="D9" s="2">
        <v>120</v>
      </c>
      <c r="E9" s="2">
        <v>15</v>
      </c>
    </row>
    <row r="10" spans="1:8" x14ac:dyDescent="0.2">
      <c r="A10" s="1">
        <v>1999</v>
      </c>
      <c r="B10" s="2">
        <v>303</v>
      </c>
      <c r="C10" s="2">
        <v>5</v>
      </c>
      <c r="D10" s="2">
        <v>120</v>
      </c>
      <c r="E10" s="2">
        <v>5</v>
      </c>
    </row>
    <row r="11" spans="1:8" x14ac:dyDescent="0.2">
      <c r="A11" s="1">
        <v>2000</v>
      </c>
      <c r="B11" s="2">
        <v>303</v>
      </c>
      <c r="C11" s="2">
        <v>5</v>
      </c>
      <c r="D11" s="2">
        <v>120</v>
      </c>
      <c r="E11" s="2">
        <v>5</v>
      </c>
    </row>
    <row r="12" spans="1:8" x14ac:dyDescent="0.2">
      <c r="A12" s="1">
        <v>2001</v>
      </c>
      <c r="B12" s="2">
        <v>303</v>
      </c>
      <c r="C12" s="2">
        <v>5</v>
      </c>
      <c r="D12" s="2">
        <v>120</v>
      </c>
      <c r="E12" s="2">
        <v>5</v>
      </c>
    </row>
    <row r="13" spans="1:8" x14ac:dyDescent="0.2">
      <c r="A13" s="1">
        <v>2002</v>
      </c>
      <c r="B13" s="2">
        <v>303</v>
      </c>
      <c r="C13" s="2">
        <v>5</v>
      </c>
      <c r="D13" s="2">
        <v>120</v>
      </c>
      <c r="E13" s="2">
        <v>5</v>
      </c>
    </row>
    <row r="14" spans="1:8" x14ac:dyDescent="0.2">
      <c r="A14" s="1">
        <v>2003</v>
      </c>
      <c r="B14" s="2">
        <v>303</v>
      </c>
      <c r="C14" s="2">
        <v>5</v>
      </c>
      <c r="D14" s="2">
        <v>120</v>
      </c>
      <c r="E14" s="2">
        <v>5</v>
      </c>
    </row>
    <row r="15" spans="1:8" x14ac:dyDescent="0.2">
      <c r="A15" s="1">
        <v>2004</v>
      </c>
      <c r="B15" s="2">
        <v>303</v>
      </c>
      <c r="C15" s="2">
        <v>5</v>
      </c>
      <c r="D15" s="2">
        <v>120</v>
      </c>
      <c r="E15" s="2">
        <v>5</v>
      </c>
    </row>
    <row r="16" spans="1:8" x14ac:dyDescent="0.2">
      <c r="A16" t="s">
        <v>68</v>
      </c>
      <c r="C16">
        <f>SUM(C2:C15)</f>
        <v>70</v>
      </c>
      <c r="E16">
        <f>SUM(E2:E15)</f>
        <v>110</v>
      </c>
    </row>
    <row r="19" spans="1:7" x14ac:dyDescent="0.2">
      <c r="A19" s="1" t="s">
        <v>39</v>
      </c>
      <c r="B19" s="1" t="s">
        <v>40</v>
      </c>
      <c r="C19" s="1" t="s">
        <v>41</v>
      </c>
      <c r="D19" s="1" t="s">
        <v>42</v>
      </c>
      <c r="E19" s="1" t="s">
        <v>43</v>
      </c>
      <c r="F19" s="1" t="s">
        <v>44</v>
      </c>
      <c r="G19" s="1" t="s">
        <v>45</v>
      </c>
    </row>
    <row r="20" spans="1:7" x14ac:dyDescent="0.2">
      <c r="A20" s="1" t="s">
        <v>46</v>
      </c>
      <c r="B20" s="2" t="s">
        <v>47</v>
      </c>
      <c r="C20" s="2" t="s">
        <v>48</v>
      </c>
      <c r="D20" s="2">
        <v>1339.70194444444</v>
      </c>
      <c r="E20" s="2">
        <v>4.6430217347319402</v>
      </c>
      <c r="F20" s="2">
        <v>807.90866254312198</v>
      </c>
      <c r="G20" s="2">
        <v>1678.5560468568899</v>
      </c>
    </row>
    <row r="21" spans="1:7" x14ac:dyDescent="0.2">
      <c r="A21" s="1" t="s">
        <v>46</v>
      </c>
      <c r="B21" s="2" t="s">
        <v>49</v>
      </c>
      <c r="C21" s="2" t="s">
        <v>48</v>
      </c>
      <c r="D21" s="2">
        <v>1334.7795138888901</v>
      </c>
      <c r="E21" s="2">
        <v>5.1141078322343603</v>
      </c>
      <c r="F21" s="2">
        <v>863.61055579427398</v>
      </c>
      <c r="G21" s="2">
        <v>1810.4470077348001</v>
      </c>
    </row>
    <row r="22" spans="1:7" x14ac:dyDescent="0.2">
      <c r="A22" s="1" t="s">
        <v>46</v>
      </c>
      <c r="B22" s="2" t="s">
        <v>50</v>
      </c>
      <c r="C22" s="2" t="s">
        <v>48</v>
      </c>
      <c r="D22" s="2">
        <v>1349.21444444445</v>
      </c>
      <c r="E22" s="2">
        <v>5.7472294803865003</v>
      </c>
      <c r="F22" s="2">
        <v>163.10995323026299</v>
      </c>
      <c r="G22" s="2">
        <v>1036.9517711332501</v>
      </c>
    </row>
    <row r="23" spans="1:7" x14ac:dyDescent="0.2">
      <c r="A23" s="1" t="s">
        <v>46</v>
      </c>
      <c r="B23" s="2" t="s">
        <v>51</v>
      </c>
      <c r="C23" s="2" t="s">
        <v>48</v>
      </c>
      <c r="D23" s="2">
        <v>1337.03097222222</v>
      </c>
      <c r="E23" s="2">
        <v>5.9152705255618896</v>
      </c>
      <c r="F23" s="2">
        <v>831.92078672889704</v>
      </c>
      <c r="G23" s="2">
        <v>1959.6485082572599</v>
      </c>
    </row>
    <row r="24" spans="1:7" x14ac:dyDescent="0.2">
      <c r="A24" s="1" t="s">
        <v>46</v>
      </c>
      <c r="B24" s="2" t="s">
        <v>52</v>
      </c>
      <c r="C24" s="2" t="s">
        <v>48</v>
      </c>
      <c r="D24" s="2">
        <v>1335.4016666666701</v>
      </c>
      <c r="E24" s="2">
        <v>3.4393428298100202</v>
      </c>
      <c r="F24" s="2">
        <v>770.24077462782498</v>
      </c>
      <c r="G24" s="2">
        <v>1490.29964830974</v>
      </c>
    </row>
    <row r="25" spans="1:7" x14ac:dyDescent="0.2">
      <c r="A25" s="1" t="s">
        <v>46</v>
      </c>
      <c r="B25" s="2" t="s">
        <v>53</v>
      </c>
      <c r="C25" s="2" t="s">
        <v>48</v>
      </c>
      <c r="D25" s="2">
        <v>1340.69763888889</v>
      </c>
      <c r="E25" s="2">
        <v>5.60617353130732</v>
      </c>
      <c r="F25" s="2">
        <v>864.43010627170395</v>
      </c>
      <c r="G25" s="2">
        <v>1989.43521612061</v>
      </c>
    </row>
    <row r="26" spans="1:7" x14ac:dyDescent="0.2">
      <c r="A26" s="1" t="s">
        <v>46</v>
      </c>
      <c r="B26" s="2" t="s">
        <v>54</v>
      </c>
      <c r="C26" s="2" t="s">
        <v>48</v>
      </c>
      <c r="D26" s="2">
        <v>1349.9495833333301</v>
      </c>
      <c r="E26" s="2">
        <v>5.9411768196978398</v>
      </c>
      <c r="F26" s="2">
        <v>641.00369503921002</v>
      </c>
      <c r="G26" s="2">
        <v>1855.0133139357499</v>
      </c>
    </row>
    <row r="27" spans="1:7" x14ac:dyDescent="0.2">
      <c r="A27" s="1" t="s">
        <v>46</v>
      </c>
      <c r="B27" s="2" t="s">
        <v>55</v>
      </c>
      <c r="C27" s="2" t="s">
        <v>48</v>
      </c>
      <c r="D27" s="2">
        <v>1334.14194444444</v>
      </c>
      <c r="E27" s="2">
        <v>5.0582226096626197</v>
      </c>
      <c r="F27" s="2">
        <v>844.22898103432897</v>
      </c>
      <c r="G27" s="2">
        <v>1796.4223673676599</v>
      </c>
    </row>
    <row r="28" spans="1:7" x14ac:dyDescent="0.2">
      <c r="A28" s="1" t="s">
        <v>46</v>
      </c>
      <c r="B28" s="2" t="s">
        <v>56</v>
      </c>
      <c r="C28" s="2" t="s">
        <v>48</v>
      </c>
      <c r="D28" s="2">
        <v>1344.75826388889</v>
      </c>
      <c r="E28" s="2">
        <v>5.3848488950782096</v>
      </c>
      <c r="F28" s="2">
        <v>899.60704685621499</v>
      </c>
      <c r="G28" s="2">
        <v>2030.5080075583001</v>
      </c>
    </row>
    <row r="29" spans="1:7" x14ac:dyDescent="0.2">
      <c r="A29" s="1" t="s">
        <v>46</v>
      </c>
      <c r="B29" s="2" t="s">
        <v>57</v>
      </c>
      <c r="C29" s="2" t="s">
        <v>48</v>
      </c>
      <c r="D29" s="2">
        <v>1333.9493055555599</v>
      </c>
      <c r="E29" s="2">
        <v>6.4897489314135397</v>
      </c>
      <c r="F29" s="2">
        <v>874.13406016612703</v>
      </c>
      <c r="G29" s="2">
        <v>2239.0420416163302</v>
      </c>
    </row>
    <row r="30" spans="1:7" x14ac:dyDescent="0.2">
      <c r="A30" s="12" t="s">
        <v>62</v>
      </c>
      <c r="B30" s="11"/>
      <c r="C30" s="11"/>
      <c r="D30" s="11">
        <f>SUM(D20:D29)</f>
        <v>13399.625277777781</v>
      </c>
      <c r="E30" s="11">
        <f t="shared" ref="E30:G30" si="0">SUM(E20:E29)</f>
        <v>53.339143189884233</v>
      </c>
      <c r="F30" s="15">
        <f>SUM(F20:F29)</f>
        <v>7560.1946222919651</v>
      </c>
      <c r="G30" s="11">
        <f t="shared" si="0"/>
        <v>17886.32392889059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</vt:lpstr>
      <vt:lpstr>Nowaterstress</vt:lpstr>
      <vt:lpstr>Waterstress</vt:lpstr>
      <vt:lpstr>yearly_custom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Mary Grace Barbacias</cp:lastModifiedBy>
  <dcterms:created xsi:type="dcterms:W3CDTF">2020-05-05T11:00:49Z</dcterms:created>
  <dcterms:modified xsi:type="dcterms:W3CDTF">2023-06-07T14:12:19Z</dcterms:modified>
</cp:coreProperties>
</file>