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s_chai\Documents\Visual Studio 2017\Project\LDevice\"/>
    </mc:Choice>
  </mc:AlternateContent>
  <bookViews>
    <workbookView xWindow="0" yWindow="0" windowWidth="20490" windowHeight="7755" tabRatio="855" activeTab="2"/>
  </bookViews>
  <sheets>
    <sheet name="Flow" sheetId="2" r:id="rId1"/>
    <sheet name="1RangeSearch-Flow2" sheetId="13" r:id="rId2"/>
    <sheet name="1RangeSearch-Flow3" sheetId="22" r:id="rId3"/>
    <sheet name="2RangeSearch-Flow3" sheetId="11" r:id="rId4"/>
    <sheet name="3RangeSearch-Flow3" sheetId="6" r:id="rId5"/>
    <sheet name="Fixed20mA" sheetId="19" r:id="rId6"/>
    <sheet name="20mAto2nA_RemPrev" sheetId="21" r:id="rId7"/>
    <sheet name="20mAto2nA" sheetId="17"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95" i="22" l="1"/>
  <c r="S95" i="22" s="1"/>
  <c r="Q95" i="22"/>
  <c r="P95" i="22"/>
  <c r="R94" i="22"/>
  <c r="S94" i="22" s="1"/>
  <c r="T94" i="22" s="1"/>
  <c r="Q94" i="22"/>
  <c r="P94" i="22"/>
  <c r="R93" i="22"/>
  <c r="S93" i="22" s="1"/>
  <c r="T93" i="22" s="1"/>
  <c r="Q93" i="22"/>
  <c r="P93" i="22"/>
  <c r="R92" i="22"/>
  <c r="S92" i="22" s="1"/>
  <c r="T92" i="22" s="1"/>
  <c r="Q92" i="22"/>
  <c r="P92" i="22"/>
  <c r="R91" i="22"/>
  <c r="S91" i="22" s="1"/>
  <c r="Q91" i="22"/>
  <c r="P91" i="22"/>
  <c r="R90" i="22"/>
  <c r="S90" i="22" s="1"/>
  <c r="Q90" i="22"/>
  <c r="P90" i="22"/>
  <c r="R89" i="22"/>
  <c r="S89" i="22" s="1"/>
  <c r="Q89" i="22"/>
  <c r="P89" i="22"/>
  <c r="S88" i="22"/>
  <c r="T88" i="22" s="1"/>
  <c r="R88" i="22"/>
  <c r="Q88" i="22"/>
  <c r="P88" i="22"/>
  <c r="R87" i="22"/>
  <c r="S87" i="22" s="1"/>
  <c r="T87" i="22" s="1"/>
  <c r="Q87" i="22"/>
  <c r="P87" i="22"/>
  <c r="R86" i="22"/>
  <c r="S86" i="22" s="1"/>
  <c r="Q86" i="22"/>
  <c r="P86" i="22"/>
  <c r="R85" i="22"/>
  <c r="S85" i="22" s="1"/>
  <c r="Q85" i="22"/>
  <c r="P85" i="22"/>
  <c r="R84" i="22"/>
  <c r="S84" i="22" s="1"/>
  <c r="Q84" i="22"/>
  <c r="P84" i="22"/>
  <c r="R83" i="22"/>
  <c r="S83" i="22" s="1"/>
  <c r="T83" i="22" s="1"/>
  <c r="Q83" i="22"/>
  <c r="P83" i="22"/>
  <c r="R82" i="22"/>
  <c r="S82" i="22" s="1"/>
  <c r="Q82" i="22"/>
  <c r="P82" i="22"/>
  <c r="R81" i="22"/>
  <c r="S81" i="22" s="1"/>
  <c r="T81" i="22" s="1"/>
  <c r="Q81" i="22"/>
  <c r="P81" i="22"/>
  <c r="R80" i="22"/>
  <c r="S80" i="22" s="1"/>
  <c r="T80" i="22" s="1"/>
  <c r="Q80" i="22"/>
  <c r="P80" i="22"/>
  <c r="R79" i="22"/>
  <c r="S79" i="22" s="1"/>
  <c r="Q79" i="22"/>
  <c r="P79" i="22"/>
  <c r="R78" i="22"/>
  <c r="S78" i="22" s="1"/>
  <c r="T78" i="22" s="1"/>
  <c r="Q78" i="22"/>
  <c r="P78" i="22"/>
  <c r="R77" i="22"/>
  <c r="S77" i="22" s="1"/>
  <c r="Q77" i="22"/>
  <c r="P77" i="22"/>
  <c r="R76" i="22"/>
  <c r="S76" i="22" s="1"/>
  <c r="T76" i="22" s="1"/>
  <c r="Q76" i="22"/>
  <c r="P76" i="22"/>
  <c r="R75" i="22"/>
  <c r="S75" i="22" s="1"/>
  <c r="T75" i="22" s="1"/>
  <c r="Q75" i="22"/>
  <c r="P75" i="22"/>
  <c r="R74" i="22"/>
  <c r="S74" i="22" s="1"/>
  <c r="Q74" i="22"/>
  <c r="P74" i="22"/>
  <c r="R73" i="22"/>
  <c r="S73" i="22" s="1"/>
  <c r="Q73" i="22"/>
  <c r="P73" i="22"/>
  <c r="R72" i="22"/>
  <c r="S72" i="22" s="1"/>
  <c r="T72" i="22" s="1"/>
  <c r="Q72" i="22"/>
  <c r="P72" i="22"/>
  <c r="R71" i="22"/>
  <c r="S71" i="22" s="1"/>
  <c r="T71" i="22" s="1"/>
  <c r="Q71" i="22"/>
  <c r="P71" i="22"/>
  <c r="R70" i="22"/>
  <c r="S70" i="22" s="1"/>
  <c r="T70" i="22" s="1"/>
  <c r="Q70" i="22"/>
  <c r="P70" i="22"/>
  <c r="R69" i="22"/>
  <c r="S69" i="22" s="1"/>
  <c r="Q69" i="22"/>
  <c r="P69" i="22"/>
  <c r="R68" i="22"/>
  <c r="S68" i="22" s="1"/>
  <c r="Q68" i="22"/>
  <c r="P68" i="22"/>
  <c r="R67" i="22"/>
  <c r="S67" i="22" s="1"/>
  <c r="Q67" i="22"/>
  <c r="P67" i="22"/>
  <c r="R66" i="22"/>
  <c r="S66" i="22" s="1"/>
  <c r="Q66" i="22"/>
  <c r="P66" i="22"/>
  <c r="R65" i="22"/>
  <c r="S65" i="22" s="1"/>
  <c r="T65" i="22" s="1"/>
  <c r="Q65" i="22"/>
  <c r="P65" i="22"/>
  <c r="R103" i="6"/>
  <c r="S103" i="6" s="1"/>
  <c r="P103" i="6"/>
  <c r="R102" i="6"/>
  <c r="S102" i="6" s="1"/>
  <c r="P102" i="6"/>
  <c r="R101" i="6"/>
  <c r="S101" i="6" s="1"/>
  <c r="P101" i="6"/>
  <c r="R100" i="6"/>
  <c r="S100" i="6" s="1"/>
  <c r="P100" i="6"/>
  <c r="R99" i="6"/>
  <c r="S99" i="6" s="1"/>
  <c r="P99" i="6"/>
  <c r="R98" i="6"/>
  <c r="S98" i="6" s="1"/>
  <c r="P98" i="6"/>
  <c r="R97" i="6"/>
  <c r="S97" i="6" s="1"/>
  <c r="P97" i="6"/>
  <c r="R96" i="6"/>
  <c r="S96" i="6" s="1"/>
  <c r="P96" i="6"/>
  <c r="R95" i="6"/>
  <c r="S95" i="6" s="1"/>
  <c r="P95" i="6"/>
  <c r="R94" i="6"/>
  <c r="S94" i="6" s="1"/>
  <c r="P94" i="6"/>
  <c r="R93" i="6"/>
  <c r="S93" i="6" s="1"/>
  <c r="P93" i="6"/>
  <c r="S92" i="6"/>
  <c r="R92" i="6"/>
  <c r="P92" i="6"/>
  <c r="R91" i="6"/>
  <c r="S91" i="6" s="1"/>
  <c r="P91" i="6"/>
  <c r="R90" i="6"/>
  <c r="S90" i="6" s="1"/>
  <c r="P90" i="6"/>
  <c r="R89" i="6"/>
  <c r="S89" i="6" s="1"/>
  <c r="P89" i="6"/>
  <c r="R88" i="6"/>
  <c r="S88" i="6" s="1"/>
  <c r="P88" i="6"/>
  <c r="R87" i="6"/>
  <c r="S87" i="6" s="1"/>
  <c r="P87" i="6"/>
  <c r="R86" i="6"/>
  <c r="S86" i="6" s="1"/>
  <c r="P86" i="6"/>
  <c r="R85" i="6"/>
  <c r="S85" i="6" s="1"/>
  <c r="P85" i="6"/>
  <c r="R84" i="6"/>
  <c r="S84" i="6" s="1"/>
  <c r="P84" i="6"/>
  <c r="R83" i="6"/>
  <c r="S83" i="6" s="1"/>
  <c r="P83" i="6"/>
  <c r="R82" i="6"/>
  <c r="S82" i="6" s="1"/>
  <c r="P82" i="6"/>
  <c r="R81" i="6"/>
  <c r="S81" i="6" s="1"/>
  <c r="P81" i="6"/>
  <c r="R80" i="6"/>
  <c r="S80" i="6" s="1"/>
  <c r="P80" i="6"/>
  <c r="R79" i="6"/>
  <c r="S79" i="6" s="1"/>
  <c r="P79" i="6"/>
  <c r="R78" i="6"/>
  <c r="S78" i="6" s="1"/>
  <c r="P78" i="6"/>
  <c r="R77" i="6"/>
  <c r="S77" i="6" s="1"/>
  <c r="P77" i="6"/>
  <c r="S76" i="6"/>
  <c r="R76" i="6"/>
  <c r="P76" i="6"/>
  <c r="R75" i="6"/>
  <c r="S75" i="6" s="1"/>
  <c r="P75" i="6"/>
  <c r="R74" i="6"/>
  <c r="S74" i="6" s="1"/>
  <c r="P74" i="6"/>
  <c r="R73" i="6"/>
  <c r="S73" i="6" s="1"/>
  <c r="P73" i="6"/>
  <c r="S129" i="13"/>
  <c r="T129" i="13" s="1"/>
  <c r="R129" i="13"/>
  <c r="Q129" i="13"/>
  <c r="P129" i="13"/>
  <c r="R128" i="13"/>
  <c r="S128" i="13" s="1"/>
  <c r="T128" i="13" s="1"/>
  <c r="Q128" i="13"/>
  <c r="P128" i="13"/>
  <c r="R127" i="13"/>
  <c r="S127" i="13" s="1"/>
  <c r="T127" i="13" s="1"/>
  <c r="Q127" i="13"/>
  <c r="P127" i="13"/>
  <c r="R126" i="13"/>
  <c r="S126" i="13" s="1"/>
  <c r="T126" i="13" s="1"/>
  <c r="Q126" i="13"/>
  <c r="P126" i="13"/>
  <c r="R125" i="13"/>
  <c r="S125" i="13" s="1"/>
  <c r="Q125" i="13"/>
  <c r="P125" i="13"/>
  <c r="R124" i="13"/>
  <c r="S124" i="13" s="1"/>
  <c r="T124" i="13" s="1"/>
  <c r="Q124" i="13"/>
  <c r="P124" i="13"/>
  <c r="R123" i="13"/>
  <c r="S123" i="13" s="1"/>
  <c r="T123" i="13" s="1"/>
  <c r="Q123" i="13"/>
  <c r="P123" i="13"/>
  <c r="S122" i="13"/>
  <c r="T122" i="13" s="1"/>
  <c r="R122" i="13"/>
  <c r="Q122" i="13"/>
  <c r="P122" i="13"/>
  <c r="S121" i="13"/>
  <c r="T121" i="13" s="1"/>
  <c r="R121" i="13"/>
  <c r="Q121" i="13"/>
  <c r="P121" i="13"/>
  <c r="R120" i="13"/>
  <c r="S120" i="13" s="1"/>
  <c r="T120" i="13" s="1"/>
  <c r="Q120" i="13"/>
  <c r="P120" i="13"/>
  <c r="R119" i="13"/>
  <c r="S119" i="13" s="1"/>
  <c r="T119" i="13" s="1"/>
  <c r="Q119" i="13"/>
  <c r="P119" i="13"/>
  <c r="S118" i="13"/>
  <c r="T118" i="13" s="1"/>
  <c r="R118" i="13"/>
  <c r="Q118" i="13"/>
  <c r="P118" i="13"/>
  <c r="R117" i="13"/>
  <c r="S117" i="13" s="1"/>
  <c r="Q117" i="13"/>
  <c r="P117" i="13"/>
  <c r="R116" i="13"/>
  <c r="S116" i="13" s="1"/>
  <c r="Q116" i="13"/>
  <c r="P116" i="13"/>
  <c r="R115" i="13"/>
  <c r="S115" i="13" s="1"/>
  <c r="T115" i="13" s="1"/>
  <c r="Q115" i="13"/>
  <c r="P115" i="13"/>
  <c r="S114" i="13"/>
  <c r="T114" i="13" s="1"/>
  <c r="R114" i="13"/>
  <c r="Q114" i="13"/>
  <c r="P114" i="13"/>
  <c r="S113" i="13"/>
  <c r="T113" i="13" s="1"/>
  <c r="R113" i="13"/>
  <c r="Q113" i="13"/>
  <c r="P113" i="13"/>
  <c r="R112" i="13"/>
  <c r="S112" i="13" s="1"/>
  <c r="T112" i="13" s="1"/>
  <c r="Q112" i="13"/>
  <c r="P112" i="13"/>
  <c r="R111" i="13"/>
  <c r="S111" i="13" s="1"/>
  <c r="T111" i="13" s="1"/>
  <c r="Q111" i="13"/>
  <c r="P111" i="13"/>
  <c r="S110" i="13"/>
  <c r="T110" i="13" s="1"/>
  <c r="R110" i="13"/>
  <c r="Q110" i="13"/>
  <c r="P110" i="13"/>
  <c r="R109" i="13"/>
  <c r="S109" i="13" s="1"/>
  <c r="Q109" i="13"/>
  <c r="P109" i="13"/>
  <c r="R108" i="13"/>
  <c r="S108" i="13" s="1"/>
  <c r="Q108" i="13"/>
  <c r="P108" i="13"/>
  <c r="R107" i="13"/>
  <c r="S107" i="13" s="1"/>
  <c r="Q107" i="13"/>
  <c r="P107" i="13"/>
  <c r="S106" i="13"/>
  <c r="T106" i="13" s="1"/>
  <c r="R106" i="13"/>
  <c r="Q106" i="13"/>
  <c r="P106" i="13"/>
  <c r="R105" i="13"/>
  <c r="S105" i="13" s="1"/>
  <c r="T105" i="13" s="1"/>
  <c r="Q105" i="13"/>
  <c r="P105" i="13"/>
  <c r="R104" i="13"/>
  <c r="S104" i="13" s="1"/>
  <c r="T104" i="13" s="1"/>
  <c r="Q104" i="13"/>
  <c r="P104" i="13"/>
  <c r="R103" i="13"/>
  <c r="S103" i="13" s="1"/>
  <c r="Q103" i="13"/>
  <c r="P103" i="13"/>
  <c r="S102" i="13"/>
  <c r="T102" i="13" s="1"/>
  <c r="R102" i="13"/>
  <c r="Q102" i="13"/>
  <c r="P102" i="13"/>
  <c r="R101" i="13"/>
  <c r="S101" i="13" s="1"/>
  <c r="Q101" i="13"/>
  <c r="P101" i="13"/>
  <c r="R100" i="13"/>
  <c r="S100" i="13" s="1"/>
  <c r="Q100" i="13"/>
  <c r="P100" i="13"/>
  <c r="R99" i="13"/>
  <c r="S99" i="13" s="1"/>
  <c r="Q99" i="13"/>
  <c r="P99" i="13"/>
  <c r="T66" i="22" l="1"/>
  <c r="T69" i="22"/>
  <c r="T77" i="22"/>
  <c r="T82" i="22"/>
  <c r="T95" i="22"/>
  <c r="T74" i="22"/>
  <c r="T67" i="22"/>
  <c r="T85" i="22"/>
  <c r="T90" i="22"/>
  <c r="T68" i="22"/>
  <c r="T73" i="22"/>
  <c r="T86" i="22"/>
  <c r="T91" i="22"/>
  <c r="T79" i="22"/>
  <c r="T84" i="22"/>
  <c r="T89" i="22"/>
  <c r="T103" i="13"/>
  <c r="T107" i="13"/>
  <c r="T116" i="13"/>
  <c r="T125" i="13"/>
  <c r="T101" i="13"/>
  <c r="T99" i="13"/>
  <c r="T108" i="13"/>
  <c r="T117" i="13"/>
  <c r="T100" i="13"/>
  <c r="T109" i="13"/>
  <c r="R57" i="22" l="1"/>
  <c r="S57" i="22" s="1"/>
  <c r="P57" i="22"/>
  <c r="R56" i="22"/>
  <c r="S56" i="22" s="1"/>
  <c r="Q56" i="22"/>
  <c r="P56" i="22"/>
  <c r="S55" i="22"/>
  <c r="R55" i="22"/>
  <c r="P55" i="22"/>
  <c r="R54" i="22"/>
  <c r="S54" i="22" s="1"/>
  <c r="P54" i="22"/>
  <c r="R53" i="22"/>
  <c r="S53" i="22" s="1"/>
  <c r="T53" i="22" s="1"/>
  <c r="Q53" i="22"/>
  <c r="P53" i="22"/>
  <c r="R52" i="22"/>
  <c r="S52" i="22" s="1"/>
  <c r="P52" i="22"/>
  <c r="R51" i="22"/>
  <c r="S51" i="22" s="1"/>
  <c r="P51" i="22"/>
  <c r="R50" i="22"/>
  <c r="S50" i="22" s="1"/>
  <c r="P50" i="22"/>
  <c r="R49" i="22"/>
  <c r="S49" i="22" s="1"/>
  <c r="P49" i="22"/>
  <c r="R48" i="22"/>
  <c r="S48" i="22" s="1"/>
  <c r="Q48" i="22"/>
  <c r="P48" i="22"/>
  <c r="S47" i="22"/>
  <c r="R47" i="22"/>
  <c r="P47" i="22"/>
  <c r="R46" i="22"/>
  <c r="S46" i="22" s="1"/>
  <c r="P46" i="22"/>
  <c r="R45" i="22"/>
  <c r="S45" i="22" s="1"/>
  <c r="T45" i="22" s="1"/>
  <c r="Q45" i="22"/>
  <c r="P45" i="22"/>
  <c r="R44" i="22"/>
  <c r="S44" i="22" s="1"/>
  <c r="P44" i="22"/>
  <c r="R43" i="22"/>
  <c r="S43" i="22" s="1"/>
  <c r="P43" i="22"/>
  <c r="R42" i="22"/>
  <c r="S42" i="22" s="1"/>
  <c r="P42" i="22"/>
  <c r="R41" i="22"/>
  <c r="S41" i="22" s="1"/>
  <c r="P41" i="22"/>
  <c r="R40" i="22"/>
  <c r="S40" i="22" s="1"/>
  <c r="P40" i="22"/>
  <c r="R39" i="22"/>
  <c r="S39" i="22" s="1"/>
  <c r="P39" i="22"/>
  <c r="S38" i="22"/>
  <c r="R38" i="22"/>
  <c r="P38" i="22"/>
  <c r="R37" i="22"/>
  <c r="S37" i="22" s="1"/>
  <c r="P37" i="22"/>
  <c r="R36" i="22"/>
  <c r="S36" i="22" s="1"/>
  <c r="P36" i="22"/>
  <c r="R35" i="22"/>
  <c r="S35" i="22" s="1"/>
  <c r="P35" i="22"/>
  <c r="R34" i="22"/>
  <c r="S34" i="22" s="1"/>
  <c r="Q34" i="22"/>
  <c r="P34" i="22"/>
  <c r="R33" i="22"/>
  <c r="S33" i="22" s="1"/>
  <c r="P33" i="22"/>
  <c r="R32" i="22"/>
  <c r="S32" i="22" s="1"/>
  <c r="T32" i="22" s="1"/>
  <c r="Q32" i="22"/>
  <c r="P32" i="22"/>
  <c r="R31" i="22"/>
  <c r="S31" i="22" s="1"/>
  <c r="P31" i="22"/>
  <c r="S30" i="22"/>
  <c r="R30" i="22"/>
  <c r="P30" i="22"/>
  <c r="R29" i="22"/>
  <c r="S29" i="22" s="1"/>
  <c r="Q29" i="22"/>
  <c r="P29" i="22"/>
  <c r="R28" i="22"/>
  <c r="S28" i="22" s="1"/>
  <c r="P28" i="22"/>
  <c r="R27" i="22"/>
  <c r="S27" i="22" s="1"/>
  <c r="T27" i="22" s="1"/>
  <c r="P27" i="22"/>
  <c r="R26" i="22"/>
  <c r="S26" i="22" s="1"/>
  <c r="T26" i="22" s="1"/>
  <c r="Q26" i="22"/>
  <c r="P26" i="22"/>
  <c r="R25" i="22"/>
  <c r="S25" i="22" s="1"/>
  <c r="Q25" i="22"/>
  <c r="P25" i="22"/>
  <c r="R24" i="22"/>
  <c r="S24" i="22" s="1"/>
  <c r="T24" i="22" s="1"/>
  <c r="Q24" i="22"/>
  <c r="P24" i="22"/>
  <c r="R23" i="22"/>
  <c r="S23" i="22" s="1"/>
  <c r="P23" i="22"/>
  <c r="S22" i="22"/>
  <c r="T22" i="22" s="1"/>
  <c r="R22" i="22"/>
  <c r="P22" i="22"/>
  <c r="R21" i="22"/>
  <c r="S21" i="22" s="1"/>
  <c r="Q21" i="22"/>
  <c r="P21" i="22"/>
  <c r="R20" i="22"/>
  <c r="S20" i="22" s="1"/>
  <c r="P20" i="22"/>
  <c r="J16" i="22"/>
  <c r="J15" i="22"/>
  <c r="Q51" i="22" s="1"/>
  <c r="J14" i="22"/>
  <c r="Q35" i="22" s="1"/>
  <c r="J13" i="22"/>
  <c r="Q30" i="22" s="1"/>
  <c r="J12" i="22"/>
  <c r="Q27" i="22" s="1"/>
  <c r="J11" i="22"/>
  <c r="J10" i="22"/>
  <c r="J9" i="22"/>
  <c r="Q22" i="22" s="1"/>
  <c r="J6" i="22"/>
  <c r="P63" i="21"/>
  <c r="R63" i="21"/>
  <c r="S63" i="21"/>
  <c r="P64" i="21"/>
  <c r="R64" i="21"/>
  <c r="S64" i="21" s="1"/>
  <c r="P65" i="21"/>
  <c r="R65" i="21"/>
  <c r="S65" i="21" s="1"/>
  <c r="R62" i="21"/>
  <c r="S62" i="21" s="1"/>
  <c r="P62" i="21"/>
  <c r="R61" i="21"/>
  <c r="S61" i="21" s="1"/>
  <c r="P61" i="21"/>
  <c r="R60" i="21"/>
  <c r="S60" i="21" s="1"/>
  <c r="P60" i="21"/>
  <c r="R59" i="21"/>
  <c r="S59" i="21" s="1"/>
  <c r="P59" i="21"/>
  <c r="R58" i="21"/>
  <c r="S58" i="21" s="1"/>
  <c r="P58" i="21"/>
  <c r="R57" i="21"/>
  <c r="S57" i="21" s="1"/>
  <c r="P57" i="21"/>
  <c r="S56" i="21"/>
  <c r="R56" i="21"/>
  <c r="P56" i="21"/>
  <c r="R55" i="21"/>
  <c r="S55" i="21" s="1"/>
  <c r="P55" i="21"/>
  <c r="R54" i="21"/>
  <c r="S54" i="21" s="1"/>
  <c r="P54" i="21"/>
  <c r="R53" i="21"/>
  <c r="S53" i="21" s="1"/>
  <c r="P53" i="21"/>
  <c r="R52" i="21"/>
  <c r="S52" i="21" s="1"/>
  <c r="P52" i="21"/>
  <c r="S51" i="21"/>
  <c r="R51" i="21"/>
  <c r="P51" i="21"/>
  <c r="R50" i="21"/>
  <c r="S50" i="21" s="1"/>
  <c r="P50" i="21"/>
  <c r="R49" i="21"/>
  <c r="S49" i="21" s="1"/>
  <c r="P49" i="21"/>
  <c r="R48" i="21"/>
  <c r="S48" i="21" s="1"/>
  <c r="P48" i="21"/>
  <c r="R47" i="21"/>
  <c r="S47" i="21" s="1"/>
  <c r="P47" i="21"/>
  <c r="R46" i="21"/>
  <c r="S46" i="21" s="1"/>
  <c r="P46" i="21"/>
  <c r="R45" i="21"/>
  <c r="S45" i="21" s="1"/>
  <c r="P45" i="21"/>
  <c r="R44" i="21"/>
  <c r="S44" i="21" s="1"/>
  <c r="P44" i="21"/>
  <c r="R43" i="21"/>
  <c r="S43" i="21" s="1"/>
  <c r="P43" i="21"/>
  <c r="R42" i="21"/>
  <c r="S42" i="21" s="1"/>
  <c r="P42" i="21"/>
  <c r="R41" i="21"/>
  <c r="S41" i="21" s="1"/>
  <c r="P41" i="21"/>
  <c r="R40" i="21"/>
  <c r="S40" i="21" s="1"/>
  <c r="P40" i="21"/>
  <c r="R39" i="21"/>
  <c r="S39" i="21" s="1"/>
  <c r="P39" i="21"/>
  <c r="R38" i="21"/>
  <c r="S38" i="21" s="1"/>
  <c r="P38" i="21"/>
  <c r="R37" i="21"/>
  <c r="S37" i="21" s="1"/>
  <c r="P37" i="21"/>
  <c r="R36" i="21"/>
  <c r="S36" i="21" s="1"/>
  <c r="P36" i="21"/>
  <c r="R35" i="21"/>
  <c r="S35" i="21" s="1"/>
  <c r="P35" i="21"/>
  <c r="R34" i="21"/>
  <c r="S34" i="21" s="1"/>
  <c r="P34" i="21"/>
  <c r="R33" i="21"/>
  <c r="S33" i="21" s="1"/>
  <c r="P33" i="21"/>
  <c r="R32" i="21"/>
  <c r="S32" i="21" s="1"/>
  <c r="P32" i="21"/>
  <c r="R31" i="21"/>
  <c r="S31" i="21" s="1"/>
  <c r="P31" i="21"/>
  <c r="R30" i="21"/>
  <c r="S30" i="21" s="1"/>
  <c r="P30" i="21"/>
  <c r="R29" i="21"/>
  <c r="S29" i="21" s="1"/>
  <c r="P29" i="21"/>
  <c r="R28" i="21"/>
  <c r="S28" i="21" s="1"/>
  <c r="P28" i="21"/>
  <c r="R27" i="21"/>
  <c r="S27" i="21" s="1"/>
  <c r="P27" i="21"/>
  <c r="R26" i="21"/>
  <c r="S26" i="21" s="1"/>
  <c r="P26" i="21"/>
  <c r="R25" i="21"/>
  <c r="S25" i="21" s="1"/>
  <c r="P25" i="21"/>
  <c r="R24" i="21"/>
  <c r="S24" i="21" s="1"/>
  <c r="P24" i="21"/>
  <c r="R23" i="21"/>
  <c r="S23" i="21" s="1"/>
  <c r="P23" i="21"/>
  <c r="R22" i="21"/>
  <c r="S22" i="21" s="1"/>
  <c r="P22" i="21"/>
  <c r="R21" i="21"/>
  <c r="S21" i="21" s="1"/>
  <c r="P21" i="21"/>
  <c r="R20" i="21"/>
  <c r="S20" i="21" s="1"/>
  <c r="P20" i="21"/>
  <c r="J16" i="21"/>
  <c r="Q65" i="21" s="1"/>
  <c r="J15" i="21"/>
  <c r="J14" i="21"/>
  <c r="J13" i="21"/>
  <c r="Q29" i="21" s="1"/>
  <c r="J12" i="21"/>
  <c r="J11" i="21"/>
  <c r="J10" i="21"/>
  <c r="J9" i="21"/>
  <c r="Q24" i="21" s="1"/>
  <c r="J6" i="21"/>
  <c r="P62" i="17"/>
  <c r="R62" i="17"/>
  <c r="S62" i="17" s="1"/>
  <c r="P51" i="17"/>
  <c r="R51" i="17"/>
  <c r="S51" i="17" s="1"/>
  <c r="P52" i="17"/>
  <c r="R52" i="17"/>
  <c r="S52" i="17"/>
  <c r="P53" i="17"/>
  <c r="R53" i="17"/>
  <c r="S53" i="17" s="1"/>
  <c r="P54" i="17"/>
  <c r="R54" i="17"/>
  <c r="S54" i="17" s="1"/>
  <c r="P55" i="17"/>
  <c r="R55" i="17"/>
  <c r="S55" i="17"/>
  <c r="P56" i="17"/>
  <c r="R56" i="17"/>
  <c r="S56" i="17" s="1"/>
  <c r="P57" i="17"/>
  <c r="R57" i="17"/>
  <c r="S57" i="17" s="1"/>
  <c r="P58" i="17"/>
  <c r="R58" i="17"/>
  <c r="S58" i="17" s="1"/>
  <c r="P59" i="17"/>
  <c r="R59" i="17"/>
  <c r="S59" i="17" s="1"/>
  <c r="P60" i="17"/>
  <c r="R60" i="17"/>
  <c r="S60" i="17"/>
  <c r="P61" i="17"/>
  <c r="R61" i="17"/>
  <c r="S61" i="17" s="1"/>
  <c r="R50" i="19"/>
  <c r="S50" i="19" s="1"/>
  <c r="P50" i="19"/>
  <c r="R49" i="19"/>
  <c r="S49" i="19" s="1"/>
  <c r="P49" i="19"/>
  <c r="R48" i="19"/>
  <c r="S48" i="19" s="1"/>
  <c r="P48" i="19"/>
  <c r="R47" i="19"/>
  <c r="S47" i="19" s="1"/>
  <c r="P47" i="19"/>
  <c r="R46" i="19"/>
  <c r="S46" i="19" s="1"/>
  <c r="P46" i="19"/>
  <c r="R45" i="19"/>
  <c r="S45" i="19" s="1"/>
  <c r="P45" i="19"/>
  <c r="R44" i="19"/>
  <c r="S44" i="19" s="1"/>
  <c r="P44" i="19"/>
  <c r="R43" i="19"/>
  <c r="S43" i="19" s="1"/>
  <c r="P43" i="19"/>
  <c r="R42" i="19"/>
  <c r="S42" i="19" s="1"/>
  <c r="P42" i="19"/>
  <c r="R41" i="19"/>
  <c r="S41" i="19" s="1"/>
  <c r="P41" i="19"/>
  <c r="R40" i="19"/>
  <c r="S40" i="19" s="1"/>
  <c r="P40" i="19"/>
  <c r="R39" i="19"/>
  <c r="S39" i="19" s="1"/>
  <c r="P39" i="19"/>
  <c r="R38" i="19"/>
  <c r="S38" i="19" s="1"/>
  <c r="P38" i="19"/>
  <c r="R37" i="19"/>
  <c r="S37" i="19" s="1"/>
  <c r="P37" i="19"/>
  <c r="R36" i="19"/>
  <c r="S36" i="19" s="1"/>
  <c r="P36" i="19"/>
  <c r="R35" i="19"/>
  <c r="S35" i="19" s="1"/>
  <c r="P35" i="19"/>
  <c r="S34" i="19"/>
  <c r="R34" i="19"/>
  <c r="P34" i="19"/>
  <c r="S33" i="19"/>
  <c r="R33" i="19"/>
  <c r="P33" i="19"/>
  <c r="R32" i="19"/>
  <c r="S32" i="19" s="1"/>
  <c r="P32" i="19"/>
  <c r="R31" i="19"/>
  <c r="S31" i="19" s="1"/>
  <c r="P31" i="19"/>
  <c r="R30" i="19"/>
  <c r="S30" i="19" s="1"/>
  <c r="P30" i="19"/>
  <c r="R29" i="19"/>
  <c r="S29" i="19" s="1"/>
  <c r="Q29" i="19"/>
  <c r="P29" i="19"/>
  <c r="S28" i="19"/>
  <c r="R28" i="19"/>
  <c r="P28" i="19"/>
  <c r="R27" i="19"/>
  <c r="S27" i="19" s="1"/>
  <c r="Q27" i="19"/>
  <c r="P27" i="19"/>
  <c r="S26" i="19"/>
  <c r="R26" i="19"/>
  <c r="P26" i="19"/>
  <c r="S25" i="19"/>
  <c r="R25" i="19"/>
  <c r="P25" i="19"/>
  <c r="R24" i="19"/>
  <c r="S24" i="19" s="1"/>
  <c r="P24" i="19"/>
  <c r="R23" i="19"/>
  <c r="S23" i="19" s="1"/>
  <c r="P23" i="19"/>
  <c r="R22" i="19"/>
  <c r="S22" i="19" s="1"/>
  <c r="P22" i="19"/>
  <c r="R21" i="19"/>
  <c r="S21" i="19" s="1"/>
  <c r="Q21" i="19"/>
  <c r="P21" i="19"/>
  <c r="R20" i="19"/>
  <c r="S20" i="19" s="1"/>
  <c r="P20" i="19"/>
  <c r="J16" i="19"/>
  <c r="Q35" i="19" s="1"/>
  <c r="J15" i="19"/>
  <c r="J14" i="19"/>
  <c r="J13" i="19"/>
  <c r="J12" i="19"/>
  <c r="J11" i="19"/>
  <c r="J10" i="19"/>
  <c r="J9" i="19"/>
  <c r="J6" i="19"/>
  <c r="R50" i="17"/>
  <c r="S50" i="17" s="1"/>
  <c r="P50" i="17"/>
  <c r="R49" i="17"/>
  <c r="S49" i="17" s="1"/>
  <c r="P49" i="17"/>
  <c r="R48" i="17"/>
  <c r="S48" i="17" s="1"/>
  <c r="P48" i="17"/>
  <c r="R47" i="17"/>
  <c r="S47" i="17" s="1"/>
  <c r="P47" i="17"/>
  <c r="R46" i="17"/>
  <c r="S46" i="17" s="1"/>
  <c r="P46" i="17"/>
  <c r="R45" i="17"/>
  <c r="S45" i="17" s="1"/>
  <c r="P45" i="17"/>
  <c r="R44" i="17"/>
  <c r="S44" i="17" s="1"/>
  <c r="P44" i="17"/>
  <c r="S43" i="17"/>
  <c r="R43" i="17"/>
  <c r="P43" i="17"/>
  <c r="R42" i="17"/>
  <c r="S42" i="17" s="1"/>
  <c r="P42" i="17"/>
  <c r="R41" i="17"/>
  <c r="S41" i="17" s="1"/>
  <c r="P41" i="17"/>
  <c r="R40" i="17"/>
  <c r="S40" i="17" s="1"/>
  <c r="P40" i="17"/>
  <c r="R39" i="17"/>
  <c r="S39" i="17" s="1"/>
  <c r="P39" i="17"/>
  <c r="R38" i="17"/>
  <c r="S38" i="17" s="1"/>
  <c r="Q38" i="17"/>
  <c r="P38" i="17"/>
  <c r="R37" i="17"/>
  <c r="S37" i="17" s="1"/>
  <c r="P37" i="17"/>
  <c r="R36" i="17"/>
  <c r="S36" i="17" s="1"/>
  <c r="P36" i="17"/>
  <c r="R35" i="17"/>
  <c r="S35" i="17" s="1"/>
  <c r="P35" i="17"/>
  <c r="R34" i="17"/>
  <c r="S34" i="17" s="1"/>
  <c r="P34" i="17"/>
  <c r="R33" i="17"/>
  <c r="S33" i="17" s="1"/>
  <c r="P33" i="17"/>
  <c r="R32" i="17"/>
  <c r="S32" i="17" s="1"/>
  <c r="P32" i="17"/>
  <c r="R31" i="17"/>
  <c r="S31" i="17" s="1"/>
  <c r="P31" i="17"/>
  <c r="R30" i="17"/>
  <c r="S30" i="17" s="1"/>
  <c r="Q30" i="17"/>
  <c r="P30" i="17"/>
  <c r="R29" i="17"/>
  <c r="S29" i="17" s="1"/>
  <c r="P29" i="17"/>
  <c r="R28" i="17"/>
  <c r="S28" i="17" s="1"/>
  <c r="P28" i="17"/>
  <c r="R27" i="17"/>
  <c r="S27" i="17" s="1"/>
  <c r="P27" i="17"/>
  <c r="R26" i="17"/>
  <c r="S26" i="17" s="1"/>
  <c r="P26" i="17"/>
  <c r="R25" i="17"/>
  <c r="S25" i="17" s="1"/>
  <c r="P25" i="17"/>
  <c r="R24" i="17"/>
  <c r="S24" i="17" s="1"/>
  <c r="P24" i="17"/>
  <c r="S23" i="17"/>
  <c r="R23" i="17"/>
  <c r="P23" i="17"/>
  <c r="R22" i="17"/>
  <c r="S22" i="17" s="1"/>
  <c r="P22" i="17"/>
  <c r="R21" i="17"/>
  <c r="S21" i="17" s="1"/>
  <c r="P21" i="17"/>
  <c r="R20" i="17"/>
  <c r="S20" i="17" s="1"/>
  <c r="P20" i="17"/>
  <c r="J16" i="17"/>
  <c r="Q57" i="17" s="1"/>
  <c r="J15" i="17"/>
  <c r="Q40" i="17" s="1"/>
  <c r="J14" i="17"/>
  <c r="J13" i="17"/>
  <c r="J12" i="17"/>
  <c r="Q27" i="17" s="1"/>
  <c r="J11" i="17"/>
  <c r="J10" i="17"/>
  <c r="J9" i="17"/>
  <c r="Q24" i="17" s="1"/>
  <c r="J6" i="17"/>
  <c r="P63" i="6"/>
  <c r="R63" i="6"/>
  <c r="S63" i="6" s="1"/>
  <c r="P64" i="6"/>
  <c r="R64" i="6"/>
  <c r="S64" i="6"/>
  <c r="P65" i="6"/>
  <c r="R65" i="6"/>
  <c r="S65" i="6" s="1"/>
  <c r="P66" i="6"/>
  <c r="R66" i="6"/>
  <c r="S66" i="6"/>
  <c r="P67" i="6"/>
  <c r="R67" i="6"/>
  <c r="S67" i="6" s="1"/>
  <c r="P21" i="11"/>
  <c r="R21" i="11"/>
  <c r="S21" i="11" s="1"/>
  <c r="P22" i="11"/>
  <c r="R22" i="11"/>
  <c r="S22" i="11" s="1"/>
  <c r="P23" i="11"/>
  <c r="R23" i="11"/>
  <c r="S23" i="11" s="1"/>
  <c r="P24" i="11"/>
  <c r="R24" i="11"/>
  <c r="S24" i="11" s="1"/>
  <c r="P25" i="11"/>
  <c r="R25" i="11"/>
  <c r="S25" i="11" s="1"/>
  <c r="P26" i="11"/>
  <c r="R26" i="11"/>
  <c r="S26" i="11" s="1"/>
  <c r="P27" i="11"/>
  <c r="R27" i="11"/>
  <c r="S27" i="11" s="1"/>
  <c r="P28" i="11"/>
  <c r="R28" i="11"/>
  <c r="S28" i="11" s="1"/>
  <c r="P29" i="11"/>
  <c r="R29" i="11"/>
  <c r="S29" i="11" s="1"/>
  <c r="P30" i="11"/>
  <c r="R30" i="11"/>
  <c r="S30" i="11" s="1"/>
  <c r="P31" i="11"/>
  <c r="R31" i="11"/>
  <c r="S31" i="11" s="1"/>
  <c r="P32" i="11"/>
  <c r="R32" i="11"/>
  <c r="S32" i="11" s="1"/>
  <c r="P33" i="11"/>
  <c r="R33" i="11"/>
  <c r="S33" i="11" s="1"/>
  <c r="P34" i="11"/>
  <c r="R34" i="11"/>
  <c r="S34" i="11" s="1"/>
  <c r="P35" i="11"/>
  <c r="R35" i="11"/>
  <c r="S35" i="11" s="1"/>
  <c r="P36" i="11"/>
  <c r="R36" i="11"/>
  <c r="S36" i="11" s="1"/>
  <c r="P50" i="6"/>
  <c r="R50" i="6"/>
  <c r="S50" i="6" s="1"/>
  <c r="P51" i="6"/>
  <c r="R51" i="6"/>
  <c r="S51" i="6" s="1"/>
  <c r="P52" i="6"/>
  <c r="R52" i="6"/>
  <c r="S52" i="6" s="1"/>
  <c r="P53" i="6"/>
  <c r="R53" i="6"/>
  <c r="S53" i="6" s="1"/>
  <c r="P54" i="6"/>
  <c r="R54" i="6"/>
  <c r="S54" i="6" s="1"/>
  <c r="P55" i="6"/>
  <c r="R55" i="6"/>
  <c r="S55" i="6" s="1"/>
  <c r="P56" i="6"/>
  <c r="R56" i="6"/>
  <c r="S56" i="6" s="1"/>
  <c r="P57" i="6"/>
  <c r="R57" i="6"/>
  <c r="S57" i="6" s="1"/>
  <c r="P58" i="6"/>
  <c r="R58" i="6"/>
  <c r="S58" i="6" s="1"/>
  <c r="P26" i="6"/>
  <c r="R26" i="6"/>
  <c r="S26" i="6" s="1"/>
  <c r="P27" i="6"/>
  <c r="R27" i="6"/>
  <c r="S27" i="6" s="1"/>
  <c r="P28" i="6"/>
  <c r="R28" i="6"/>
  <c r="S28" i="6" s="1"/>
  <c r="P29" i="6"/>
  <c r="R29" i="6"/>
  <c r="S29" i="6" s="1"/>
  <c r="P30" i="6"/>
  <c r="R30" i="6"/>
  <c r="S30" i="6" s="1"/>
  <c r="P31" i="6"/>
  <c r="R31" i="6"/>
  <c r="S31" i="6" s="1"/>
  <c r="P32" i="6"/>
  <c r="R32" i="6"/>
  <c r="S32" i="6" s="1"/>
  <c r="P33" i="6"/>
  <c r="R33" i="6"/>
  <c r="S33" i="6" s="1"/>
  <c r="P34" i="6"/>
  <c r="R34" i="6"/>
  <c r="S34" i="6" s="1"/>
  <c r="P35" i="6"/>
  <c r="R35" i="6"/>
  <c r="S35" i="6" s="1"/>
  <c r="P36" i="6"/>
  <c r="R36" i="6"/>
  <c r="S36" i="6" s="1"/>
  <c r="P37" i="6"/>
  <c r="R37" i="6"/>
  <c r="S37" i="6" s="1"/>
  <c r="P38" i="6"/>
  <c r="R38" i="6"/>
  <c r="S38" i="6" s="1"/>
  <c r="P39" i="6"/>
  <c r="R39" i="6"/>
  <c r="S39" i="6" s="1"/>
  <c r="P40" i="6"/>
  <c r="R40" i="6"/>
  <c r="S40" i="6" s="1"/>
  <c r="P41" i="6"/>
  <c r="R41" i="6"/>
  <c r="S41" i="6" s="1"/>
  <c r="P42" i="6"/>
  <c r="R42" i="6"/>
  <c r="S42" i="6" s="1"/>
  <c r="P43" i="6"/>
  <c r="R43" i="6"/>
  <c r="S43" i="6" s="1"/>
  <c r="P44" i="6"/>
  <c r="R44" i="6"/>
  <c r="S44" i="6" s="1"/>
  <c r="P45" i="6"/>
  <c r="R45" i="6"/>
  <c r="S45" i="6" s="1"/>
  <c r="P46" i="6"/>
  <c r="R46" i="6"/>
  <c r="S46" i="6" s="1"/>
  <c r="P47" i="6"/>
  <c r="R47" i="6"/>
  <c r="S47" i="6" s="1"/>
  <c r="P48" i="6"/>
  <c r="R48" i="6"/>
  <c r="S48" i="6" s="1"/>
  <c r="P49" i="6"/>
  <c r="R49" i="6"/>
  <c r="S49" i="6" s="1"/>
  <c r="T55" i="17" l="1"/>
  <c r="T49" i="17"/>
  <c r="Q26" i="17"/>
  <c r="Q45" i="17"/>
  <c r="Q48" i="17"/>
  <c r="Q61" i="17"/>
  <c r="Q59" i="17"/>
  <c r="T59" i="17" s="1"/>
  <c r="Q62" i="17"/>
  <c r="T62" i="17" s="1"/>
  <c r="T61" i="17"/>
  <c r="Q52" i="17"/>
  <c r="T52" i="17" s="1"/>
  <c r="Q20" i="17"/>
  <c r="Q21" i="17"/>
  <c r="T21" i="17" s="1"/>
  <c r="Q43" i="17"/>
  <c r="T60" i="17"/>
  <c r="T58" i="17"/>
  <c r="Q56" i="17"/>
  <c r="T56" i="17" s="1"/>
  <c r="Q54" i="17"/>
  <c r="T54" i="17" s="1"/>
  <c r="Q55" i="17"/>
  <c r="Q46" i="17"/>
  <c r="Q49" i="17"/>
  <c r="Q58" i="17"/>
  <c r="T43" i="17"/>
  <c r="T46" i="17"/>
  <c r="Q60" i="17"/>
  <c r="Q22" i="17"/>
  <c r="T57" i="17"/>
  <c r="Q53" i="17"/>
  <c r="T53" i="17" s="1"/>
  <c r="Q51" i="17"/>
  <c r="T51" i="17" s="1"/>
  <c r="T38" i="17"/>
  <c r="Q25" i="17"/>
  <c r="Q32" i="17"/>
  <c r="T28" i="19"/>
  <c r="T27" i="19"/>
  <c r="Q48" i="19"/>
  <c r="T48" i="19" s="1"/>
  <c r="Q45" i="19"/>
  <c r="T45" i="19" s="1"/>
  <c r="T21" i="19"/>
  <c r="Q20" i="19"/>
  <c r="T20" i="19" s="1"/>
  <c r="Q28" i="19"/>
  <c r="Q40" i="19"/>
  <c r="T40" i="19" s="1"/>
  <c r="Q37" i="19"/>
  <c r="T37" i="19" s="1"/>
  <c r="Q43" i="19"/>
  <c r="T43" i="19" s="1"/>
  <c r="T29" i="19"/>
  <c r="Q24" i="19"/>
  <c r="T24" i="19" s="1"/>
  <c r="Q32" i="19"/>
  <c r="T32" i="19"/>
  <c r="T35" i="19"/>
  <c r="T25" i="22"/>
  <c r="T34" i="22"/>
  <c r="T29" i="22"/>
  <c r="T35" i="22"/>
  <c r="T48" i="22"/>
  <c r="T21" i="22"/>
  <c r="T56" i="22"/>
  <c r="T41" i="22"/>
  <c r="T51" i="22"/>
  <c r="T30" i="22"/>
  <c r="T50" i="22"/>
  <c r="Q23" i="22"/>
  <c r="T23" i="22" s="1"/>
  <c r="Q31" i="22"/>
  <c r="T31" i="22" s="1"/>
  <c r="Q39" i="22"/>
  <c r="T39" i="22" s="1"/>
  <c r="Q47" i="22"/>
  <c r="T47" i="22" s="1"/>
  <c r="Q55" i="22"/>
  <c r="T55" i="22" s="1"/>
  <c r="Q50" i="22"/>
  <c r="Q20" i="22"/>
  <c r="T20" i="22" s="1"/>
  <c r="Q28" i="22"/>
  <c r="T28" i="22" s="1"/>
  <c r="Q36" i="22"/>
  <c r="T36" i="22" s="1"/>
  <c r="Q44" i="22"/>
  <c r="T44" i="22" s="1"/>
  <c r="Q52" i="22"/>
  <c r="T52" i="22" s="1"/>
  <c r="Q42" i="22"/>
  <c r="T42" i="22" s="1"/>
  <c r="Q33" i="22"/>
  <c r="T33" i="22" s="1"/>
  <c r="Q41" i="22"/>
  <c r="Q49" i="22"/>
  <c r="T49" i="22" s="1"/>
  <c r="Q57" i="22"/>
  <c r="T57" i="22" s="1"/>
  <c r="Q40" i="22"/>
  <c r="T40" i="22" s="1"/>
  <c r="Q37" i="22"/>
  <c r="T37" i="22" s="1"/>
  <c r="Q38" i="22"/>
  <c r="T38" i="22" s="1"/>
  <c r="Q46" i="22"/>
  <c r="T46" i="22" s="1"/>
  <c r="Q54" i="22"/>
  <c r="T54" i="22" s="1"/>
  <c r="Q43" i="22"/>
  <c r="T43" i="22" s="1"/>
  <c r="T65" i="21"/>
  <c r="Q64" i="21"/>
  <c r="T64" i="21" s="1"/>
  <c r="Q21" i="21"/>
  <c r="T21" i="21" s="1"/>
  <c r="T24" i="21"/>
  <c r="Q63" i="21"/>
  <c r="T63" i="21" s="1"/>
  <c r="T29" i="21"/>
  <c r="Q23" i="21"/>
  <c r="T23" i="21" s="1"/>
  <c r="Q31" i="21"/>
  <c r="T31" i="21" s="1"/>
  <c r="Q39" i="21"/>
  <c r="T39" i="21" s="1"/>
  <c r="Q47" i="21"/>
  <c r="T47" i="21" s="1"/>
  <c r="Q55" i="21"/>
  <c r="T55" i="21" s="1"/>
  <c r="Q42" i="21"/>
  <c r="T42" i="21" s="1"/>
  <c r="Q50" i="21"/>
  <c r="T50" i="21" s="1"/>
  <c r="Q58" i="21"/>
  <c r="T58" i="21" s="1"/>
  <c r="Q20" i="21"/>
  <c r="T20" i="21" s="1"/>
  <c r="Q28" i="21"/>
  <c r="T28" i="21" s="1"/>
  <c r="Q36" i="21"/>
  <c r="T36" i="21" s="1"/>
  <c r="Q44" i="21"/>
  <c r="T44" i="21" s="1"/>
  <c r="Q52" i="21"/>
  <c r="T52" i="21" s="1"/>
  <c r="Q60" i="21"/>
  <c r="T60" i="21" s="1"/>
  <c r="Q25" i="21"/>
  <c r="T25" i="21" s="1"/>
  <c r="Q33" i="21"/>
  <c r="T33" i="21" s="1"/>
  <c r="Q41" i="21"/>
  <c r="T41" i="21" s="1"/>
  <c r="Q49" i="21"/>
  <c r="T49" i="21" s="1"/>
  <c r="Q57" i="21"/>
  <c r="T57" i="21" s="1"/>
  <c r="Q22" i="21"/>
  <c r="T22" i="21" s="1"/>
  <c r="Q30" i="21"/>
  <c r="T30" i="21" s="1"/>
  <c r="Q38" i="21"/>
  <c r="T38" i="21" s="1"/>
  <c r="Q46" i="21"/>
  <c r="T46" i="21" s="1"/>
  <c r="Q54" i="21"/>
  <c r="T54" i="21" s="1"/>
  <c r="Q62" i="21"/>
  <c r="T62" i="21" s="1"/>
  <c r="Q27" i="21"/>
  <c r="T27" i="21" s="1"/>
  <c r="Q35" i="21"/>
  <c r="T35" i="21" s="1"/>
  <c r="Q43" i="21"/>
  <c r="T43" i="21" s="1"/>
  <c r="Q51" i="21"/>
  <c r="T51" i="21" s="1"/>
  <c r="Q59" i="21"/>
  <c r="T59" i="21" s="1"/>
  <c r="Q26" i="21"/>
  <c r="T26" i="21" s="1"/>
  <c r="Q34" i="21"/>
  <c r="T34" i="21" s="1"/>
  <c r="Q32" i="21"/>
  <c r="T32" i="21" s="1"/>
  <c r="Q40" i="21"/>
  <c r="T40" i="21" s="1"/>
  <c r="Q48" i="21"/>
  <c r="T48" i="21" s="1"/>
  <c r="Q56" i="21"/>
  <c r="T56" i="21" s="1"/>
  <c r="Q37" i="21"/>
  <c r="T37" i="21" s="1"/>
  <c r="Q45" i="21"/>
  <c r="T45" i="21" s="1"/>
  <c r="Q53" i="21"/>
  <c r="T53" i="21" s="1"/>
  <c r="Q61" i="21"/>
  <c r="T61" i="21" s="1"/>
  <c r="T25" i="17"/>
  <c r="T30" i="17"/>
  <c r="T41" i="19"/>
  <c r="T47" i="19"/>
  <c r="T23" i="19"/>
  <c r="Q26" i="19"/>
  <c r="T26" i="19" s="1"/>
  <c r="Q34" i="19"/>
  <c r="T34" i="19" s="1"/>
  <c r="Q42" i="19"/>
  <c r="T42" i="19" s="1"/>
  <c r="Q50" i="19"/>
  <c r="T50" i="19" s="1"/>
  <c r="Q23" i="19"/>
  <c r="Q31" i="19"/>
  <c r="T31" i="19" s="1"/>
  <c r="Q39" i="19"/>
  <c r="T39" i="19" s="1"/>
  <c r="Q47" i="19"/>
  <c r="Q36" i="19"/>
  <c r="T36" i="19" s="1"/>
  <c r="Q44" i="19"/>
  <c r="T44" i="19" s="1"/>
  <c r="Q25" i="19"/>
  <c r="T25" i="19" s="1"/>
  <c r="Q33" i="19"/>
  <c r="T33" i="19" s="1"/>
  <c r="Q41" i="19"/>
  <c r="Q49" i="19"/>
  <c r="T49" i="19" s="1"/>
  <c r="Q22" i="19"/>
  <c r="T22" i="19" s="1"/>
  <c r="Q30" i="19"/>
  <c r="T30" i="19" s="1"/>
  <c r="Q38" i="19"/>
  <c r="T38" i="19" s="1"/>
  <c r="Q46" i="19"/>
  <c r="T46" i="19" s="1"/>
  <c r="T22" i="17"/>
  <c r="T26" i="17"/>
  <c r="T20" i="17"/>
  <c r="T27" i="17"/>
  <c r="T48" i="17"/>
  <c r="Q28" i="17"/>
  <c r="T28" i="17" s="1"/>
  <c r="Q34" i="17"/>
  <c r="T34" i="17" s="1"/>
  <c r="T24" i="17"/>
  <c r="T40" i="17"/>
  <c r="Q36" i="17"/>
  <c r="T36" i="17" s="1"/>
  <c r="Q39" i="17"/>
  <c r="T39" i="17" s="1"/>
  <c r="Q47" i="17"/>
  <c r="T47" i="17" s="1"/>
  <c r="Q50" i="17"/>
  <c r="T50" i="17" s="1"/>
  <c r="Q42" i="17"/>
  <c r="T42" i="17" s="1"/>
  <c r="Q29" i="17"/>
  <c r="T29" i="17" s="1"/>
  <c r="Q35" i="17"/>
  <c r="T35" i="17" s="1"/>
  <c r="Q37" i="17"/>
  <c r="T37" i="17" s="1"/>
  <c r="Q31" i="17"/>
  <c r="T31" i="17" s="1"/>
  <c r="T32" i="17"/>
  <c r="Q33" i="17"/>
  <c r="T33" i="17" s="1"/>
  <c r="Q41" i="17"/>
  <c r="T41" i="17" s="1"/>
  <c r="T45" i="17"/>
  <c r="Q23" i="17"/>
  <c r="T23" i="17" s="1"/>
  <c r="Q44" i="17"/>
  <c r="T44" i="17" s="1"/>
  <c r="P73" i="11" l="1"/>
  <c r="R73" i="11"/>
  <c r="S73" i="11" s="1"/>
  <c r="P74" i="11"/>
  <c r="R74" i="11"/>
  <c r="S74" i="11" s="1"/>
  <c r="P75" i="11"/>
  <c r="R75" i="11"/>
  <c r="S75" i="11" s="1"/>
  <c r="P76" i="11"/>
  <c r="R76" i="11"/>
  <c r="S76" i="11" s="1"/>
  <c r="P77" i="11"/>
  <c r="R77" i="11"/>
  <c r="S77" i="11" s="1"/>
  <c r="P78" i="11"/>
  <c r="R78" i="11"/>
  <c r="S78" i="11" s="1"/>
  <c r="P79" i="11"/>
  <c r="Q79" i="11"/>
  <c r="R79" i="11"/>
  <c r="S79" i="11" s="1"/>
  <c r="P80" i="11"/>
  <c r="R80" i="11"/>
  <c r="S80" i="11" s="1"/>
  <c r="P81" i="11"/>
  <c r="R81" i="11"/>
  <c r="S81" i="11" s="1"/>
  <c r="P82" i="11"/>
  <c r="R82" i="11"/>
  <c r="S82" i="11" s="1"/>
  <c r="P83" i="11"/>
  <c r="R83" i="11"/>
  <c r="S83" i="11" s="1"/>
  <c r="P84" i="11"/>
  <c r="R84" i="11"/>
  <c r="S84" i="11" s="1"/>
  <c r="P85" i="11"/>
  <c r="R85" i="11"/>
  <c r="S85" i="11" s="1"/>
  <c r="P86" i="11"/>
  <c r="R86" i="11"/>
  <c r="S86" i="11" s="1"/>
  <c r="P87" i="11"/>
  <c r="R87" i="11"/>
  <c r="S87" i="11" s="1"/>
  <c r="P88" i="11"/>
  <c r="R88" i="11"/>
  <c r="S88" i="11" s="1"/>
  <c r="P89" i="11"/>
  <c r="R89" i="11"/>
  <c r="S89" i="11" s="1"/>
  <c r="P90" i="11"/>
  <c r="R90" i="11"/>
  <c r="S90" i="11" s="1"/>
  <c r="P91" i="11"/>
  <c r="R91" i="11"/>
  <c r="S91" i="11" s="1"/>
  <c r="P92" i="11"/>
  <c r="R92" i="11"/>
  <c r="S92" i="11" s="1"/>
  <c r="P93" i="11"/>
  <c r="R93" i="11"/>
  <c r="S93" i="11" s="1"/>
  <c r="P94" i="11"/>
  <c r="R94" i="11"/>
  <c r="S94" i="11" s="1"/>
  <c r="P95" i="11"/>
  <c r="R95" i="11"/>
  <c r="S95" i="11" s="1"/>
  <c r="P96" i="11"/>
  <c r="R96" i="11"/>
  <c r="S96" i="11" s="1"/>
  <c r="R72" i="11"/>
  <c r="S72" i="11" s="1"/>
  <c r="P72" i="11"/>
  <c r="R71" i="11"/>
  <c r="S71" i="11" s="1"/>
  <c r="P71" i="11"/>
  <c r="R70" i="11"/>
  <c r="S70" i="11" s="1"/>
  <c r="P70" i="11"/>
  <c r="R69" i="11"/>
  <c r="S69" i="11" s="1"/>
  <c r="P69" i="11"/>
  <c r="R68" i="11"/>
  <c r="S68" i="11" s="1"/>
  <c r="P68" i="11"/>
  <c r="R67" i="11"/>
  <c r="S67" i="11" s="1"/>
  <c r="P67" i="11"/>
  <c r="R66" i="11"/>
  <c r="S66" i="11" s="1"/>
  <c r="P66" i="11"/>
  <c r="R92" i="13"/>
  <c r="S92" i="13" s="1"/>
  <c r="P92" i="13"/>
  <c r="R91" i="13"/>
  <c r="S91" i="13" s="1"/>
  <c r="P91" i="13"/>
  <c r="R90" i="13"/>
  <c r="S90" i="13" s="1"/>
  <c r="P90" i="13"/>
  <c r="R89" i="13"/>
  <c r="S89" i="13" s="1"/>
  <c r="P89" i="13"/>
  <c r="R88" i="13"/>
  <c r="S88" i="13" s="1"/>
  <c r="P88" i="13"/>
  <c r="R87" i="13"/>
  <c r="S87" i="13" s="1"/>
  <c r="P87" i="13"/>
  <c r="R86" i="13"/>
  <c r="S86" i="13" s="1"/>
  <c r="P86" i="13"/>
  <c r="R85" i="13"/>
  <c r="S85" i="13" s="1"/>
  <c r="P85" i="13"/>
  <c r="R84" i="13"/>
  <c r="S84" i="13" s="1"/>
  <c r="P84" i="13"/>
  <c r="R83" i="13"/>
  <c r="S83" i="13" s="1"/>
  <c r="P83" i="13"/>
  <c r="R82" i="13"/>
  <c r="S82" i="13" s="1"/>
  <c r="P82" i="13"/>
  <c r="R81" i="13"/>
  <c r="S81" i="13" s="1"/>
  <c r="P81" i="13"/>
  <c r="R80" i="13"/>
  <c r="S80" i="13" s="1"/>
  <c r="P80" i="13"/>
  <c r="R79" i="13"/>
  <c r="S79" i="13" s="1"/>
  <c r="P79" i="13"/>
  <c r="R78" i="13"/>
  <c r="S78" i="13" s="1"/>
  <c r="P78" i="13"/>
  <c r="R77" i="13"/>
  <c r="S77" i="13" s="1"/>
  <c r="P77" i="13"/>
  <c r="S76" i="13"/>
  <c r="R76" i="13"/>
  <c r="Q76" i="13"/>
  <c r="P76" i="13"/>
  <c r="R75" i="13"/>
  <c r="S75" i="13" s="1"/>
  <c r="P75" i="13"/>
  <c r="R74" i="13"/>
  <c r="S74" i="13" s="1"/>
  <c r="P74" i="13"/>
  <c r="S73" i="13"/>
  <c r="R73" i="13"/>
  <c r="P73" i="13"/>
  <c r="R72" i="13"/>
  <c r="S72" i="13" s="1"/>
  <c r="P72" i="13"/>
  <c r="R71" i="13"/>
  <c r="S71" i="13" s="1"/>
  <c r="P71" i="13"/>
  <c r="R70" i="13"/>
  <c r="S70" i="13" s="1"/>
  <c r="P70" i="13"/>
  <c r="R69" i="13"/>
  <c r="S69" i="13" s="1"/>
  <c r="P69" i="13"/>
  <c r="R68" i="13"/>
  <c r="S68" i="13" s="1"/>
  <c r="P68" i="13"/>
  <c r="R67" i="13"/>
  <c r="S67" i="13" s="1"/>
  <c r="P67" i="13"/>
  <c r="R66" i="13"/>
  <c r="S66" i="13" s="1"/>
  <c r="P66" i="13"/>
  <c r="R65" i="13"/>
  <c r="S65" i="13" s="1"/>
  <c r="P65" i="13"/>
  <c r="R64" i="13"/>
  <c r="S64" i="13" s="1"/>
  <c r="P64" i="13"/>
  <c r="R63" i="13"/>
  <c r="S63" i="13" s="1"/>
  <c r="P63" i="13"/>
  <c r="R62" i="13"/>
  <c r="S62" i="13" s="1"/>
  <c r="P62" i="13"/>
  <c r="R61" i="13"/>
  <c r="S61" i="13" s="1"/>
  <c r="P61" i="13"/>
  <c r="R60" i="13"/>
  <c r="S60" i="13" s="1"/>
  <c r="P60" i="13"/>
  <c r="S59" i="13"/>
  <c r="R59" i="13"/>
  <c r="P59" i="13"/>
  <c r="R58" i="13"/>
  <c r="S58" i="13" s="1"/>
  <c r="P58" i="13"/>
  <c r="R57" i="13"/>
  <c r="S57" i="13" s="1"/>
  <c r="P57" i="13"/>
  <c r="R56" i="13"/>
  <c r="S56" i="13" s="1"/>
  <c r="P56" i="13"/>
  <c r="R55" i="13"/>
  <c r="S55" i="13" s="1"/>
  <c r="P55" i="13"/>
  <c r="R54" i="13"/>
  <c r="S54" i="13" s="1"/>
  <c r="P54" i="13"/>
  <c r="R53" i="13"/>
  <c r="S53" i="13" s="1"/>
  <c r="P53" i="13"/>
  <c r="R52" i="13"/>
  <c r="S52" i="13" s="1"/>
  <c r="P52" i="13"/>
  <c r="S51" i="13"/>
  <c r="R51" i="13"/>
  <c r="P51" i="13"/>
  <c r="S50" i="13"/>
  <c r="R50" i="13"/>
  <c r="P50" i="13"/>
  <c r="R49" i="13"/>
  <c r="S49" i="13" s="1"/>
  <c r="P49" i="13"/>
  <c r="R48" i="13"/>
  <c r="S48" i="13" s="1"/>
  <c r="P48" i="13"/>
  <c r="R47" i="13"/>
  <c r="S47" i="13" s="1"/>
  <c r="P47" i="13"/>
  <c r="R46" i="13"/>
  <c r="S46" i="13" s="1"/>
  <c r="P46" i="13"/>
  <c r="R45" i="13"/>
  <c r="S45" i="13" s="1"/>
  <c r="P45" i="13"/>
  <c r="R44" i="13"/>
  <c r="S44" i="13" s="1"/>
  <c r="P44" i="13"/>
  <c r="S43" i="13"/>
  <c r="R43" i="13"/>
  <c r="P43" i="13"/>
  <c r="S42" i="13"/>
  <c r="R42" i="13"/>
  <c r="P42" i="13"/>
  <c r="R41" i="13"/>
  <c r="S41" i="13" s="1"/>
  <c r="P41" i="13"/>
  <c r="R40" i="13"/>
  <c r="S40" i="13" s="1"/>
  <c r="P40" i="13"/>
  <c r="R39" i="13"/>
  <c r="S39" i="13" s="1"/>
  <c r="P39" i="13"/>
  <c r="R38" i="13"/>
  <c r="S38" i="13" s="1"/>
  <c r="P38" i="13"/>
  <c r="R37" i="13"/>
  <c r="S37" i="13" s="1"/>
  <c r="P37" i="13"/>
  <c r="S36" i="13"/>
  <c r="R36" i="13"/>
  <c r="P36" i="13"/>
  <c r="R35" i="13"/>
  <c r="S35" i="13" s="1"/>
  <c r="P35" i="13"/>
  <c r="R34" i="13"/>
  <c r="S34" i="13" s="1"/>
  <c r="P34" i="13"/>
  <c r="R33" i="13"/>
  <c r="S33" i="13" s="1"/>
  <c r="P33" i="13"/>
  <c r="R32" i="13"/>
  <c r="S32" i="13" s="1"/>
  <c r="P32" i="13"/>
  <c r="R31" i="13"/>
  <c r="S31" i="13" s="1"/>
  <c r="P31" i="13"/>
  <c r="R30" i="13"/>
  <c r="S30" i="13" s="1"/>
  <c r="P30" i="13"/>
  <c r="R29" i="13"/>
  <c r="S29" i="13" s="1"/>
  <c r="P29" i="13"/>
  <c r="R28" i="13"/>
  <c r="S28" i="13" s="1"/>
  <c r="P28" i="13"/>
  <c r="S27" i="13"/>
  <c r="R27" i="13"/>
  <c r="P27" i="13"/>
  <c r="R26" i="13"/>
  <c r="S26" i="13" s="1"/>
  <c r="Q26" i="13"/>
  <c r="P26" i="13"/>
  <c r="R25" i="13"/>
  <c r="S25" i="13" s="1"/>
  <c r="T25" i="13" s="1"/>
  <c r="P25" i="13"/>
  <c r="R24" i="13"/>
  <c r="S24" i="13" s="1"/>
  <c r="P24" i="13"/>
  <c r="R23" i="13"/>
  <c r="S23" i="13" s="1"/>
  <c r="P23" i="13"/>
  <c r="R22" i="13"/>
  <c r="S22" i="13" s="1"/>
  <c r="P22" i="13"/>
  <c r="R21" i="13"/>
  <c r="S21" i="13" s="1"/>
  <c r="P21" i="13"/>
  <c r="R20" i="13"/>
  <c r="S20" i="13" s="1"/>
  <c r="P20" i="13"/>
  <c r="J16" i="13"/>
  <c r="Q44" i="13" s="1"/>
  <c r="J15" i="13"/>
  <c r="Q52" i="13" s="1"/>
  <c r="J14" i="13"/>
  <c r="Q37" i="13" s="1"/>
  <c r="J13" i="13"/>
  <c r="Q28" i="13" s="1"/>
  <c r="J12" i="13"/>
  <c r="Q31" i="13" s="1"/>
  <c r="J11" i="13"/>
  <c r="J10" i="13"/>
  <c r="Q25" i="13" s="1"/>
  <c r="J9" i="13"/>
  <c r="Q23" i="13" s="1"/>
  <c r="J6" i="13"/>
  <c r="R60" i="11"/>
  <c r="S60" i="11" s="1"/>
  <c r="P60" i="11"/>
  <c r="R59" i="11"/>
  <c r="S59" i="11" s="1"/>
  <c r="P59" i="11"/>
  <c r="R58" i="11"/>
  <c r="S58" i="11" s="1"/>
  <c r="P58" i="11"/>
  <c r="R57" i="11"/>
  <c r="S57" i="11" s="1"/>
  <c r="P57" i="11"/>
  <c r="R56" i="11"/>
  <c r="S56" i="11" s="1"/>
  <c r="P56" i="11"/>
  <c r="R55" i="11"/>
  <c r="S55" i="11" s="1"/>
  <c r="P55" i="11"/>
  <c r="R54" i="11"/>
  <c r="S54" i="11" s="1"/>
  <c r="P54" i="11"/>
  <c r="R53" i="11"/>
  <c r="S53" i="11" s="1"/>
  <c r="P53" i="11"/>
  <c r="R52" i="11"/>
  <c r="S52" i="11" s="1"/>
  <c r="P52" i="11"/>
  <c r="R51" i="11"/>
  <c r="S51" i="11" s="1"/>
  <c r="P51" i="11"/>
  <c r="R50" i="11"/>
  <c r="S50" i="11" s="1"/>
  <c r="P50" i="11"/>
  <c r="R49" i="11"/>
  <c r="S49" i="11" s="1"/>
  <c r="P49" i="11"/>
  <c r="R48" i="11"/>
  <c r="S48" i="11" s="1"/>
  <c r="P48" i="11"/>
  <c r="R47" i="11"/>
  <c r="S47" i="11" s="1"/>
  <c r="P47" i="11"/>
  <c r="R46" i="11"/>
  <c r="S46" i="11" s="1"/>
  <c r="P46" i="11"/>
  <c r="R45" i="11"/>
  <c r="S45" i="11" s="1"/>
  <c r="P45" i="11"/>
  <c r="R44" i="11"/>
  <c r="S44" i="11" s="1"/>
  <c r="P44" i="11"/>
  <c r="R43" i="11"/>
  <c r="S43" i="11" s="1"/>
  <c r="P43" i="11"/>
  <c r="R42" i="11"/>
  <c r="S42" i="11" s="1"/>
  <c r="P42" i="11"/>
  <c r="R41" i="11"/>
  <c r="S41" i="11" s="1"/>
  <c r="P41" i="11"/>
  <c r="R40" i="11"/>
  <c r="S40" i="11" s="1"/>
  <c r="P40" i="11"/>
  <c r="R39" i="11"/>
  <c r="S39" i="11" s="1"/>
  <c r="P39" i="11"/>
  <c r="R38" i="11"/>
  <c r="S38" i="11" s="1"/>
  <c r="P38" i="11"/>
  <c r="R37" i="11"/>
  <c r="S37" i="11" s="1"/>
  <c r="P37" i="11"/>
  <c r="R20" i="11"/>
  <c r="S20" i="11" s="1"/>
  <c r="P20" i="11"/>
  <c r="J16" i="11"/>
  <c r="J15" i="11"/>
  <c r="Q73" i="11" s="1"/>
  <c r="J14" i="11"/>
  <c r="Q84" i="11" s="1"/>
  <c r="J13" i="11"/>
  <c r="Q71" i="11" s="1"/>
  <c r="J12" i="11"/>
  <c r="Q69" i="11" s="1"/>
  <c r="J11" i="11"/>
  <c r="J10" i="11"/>
  <c r="J9" i="11"/>
  <c r="Q66" i="11" s="1"/>
  <c r="J6" i="11"/>
  <c r="R62" i="6"/>
  <c r="S62" i="6" s="1"/>
  <c r="P62" i="6"/>
  <c r="R61" i="6"/>
  <c r="S61" i="6" s="1"/>
  <c r="P61" i="6"/>
  <c r="R60" i="6"/>
  <c r="S60" i="6" s="1"/>
  <c r="P60" i="6"/>
  <c r="R59" i="6"/>
  <c r="S59" i="6" s="1"/>
  <c r="P59" i="6"/>
  <c r="R25" i="6"/>
  <c r="S25" i="6" s="1"/>
  <c r="P25" i="6"/>
  <c r="R24" i="6"/>
  <c r="S24" i="6" s="1"/>
  <c r="P24" i="6"/>
  <c r="R23" i="6"/>
  <c r="S23" i="6" s="1"/>
  <c r="P23" i="6"/>
  <c r="R22" i="6"/>
  <c r="S22" i="6" s="1"/>
  <c r="P22" i="6"/>
  <c r="R21" i="6"/>
  <c r="S21" i="6" s="1"/>
  <c r="P21" i="6"/>
  <c r="R20" i="6"/>
  <c r="S20" i="6" s="1"/>
  <c r="P20" i="6"/>
  <c r="Q80" i="11" l="1"/>
  <c r="Q91" i="11"/>
  <c r="T91" i="11" s="1"/>
  <c r="Q88" i="11"/>
  <c r="T88" i="11" s="1"/>
  <c r="Q48" i="11"/>
  <c r="T84" i="11"/>
  <c r="Q81" i="11"/>
  <c r="T81" i="11" s="1"/>
  <c r="Q41" i="11"/>
  <c r="T93" i="11"/>
  <c r="T77" i="11"/>
  <c r="Q74" i="11"/>
  <c r="T74" i="11" s="1"/>
  <c r="Q60" i="11"/>
  <c r="Q93" i="11"/>
  <c r="Q77" i="11"/>
  <c r="Q57" i="11"/>
  <c r="Q96" i="11"/>
  <c r="Q89" i="11"/>
  <c r="T89" i="11" s="1"/>
  <c r="Q86" i="11"/>
  <c r="T86" i="11" s="1"/>
  <c r="T79" i="11"/>
  <c r="T66" i="11"/>
  <c r="Q24" i="11"/>
  <c r="T24" i="11" s="1"/>
  <c r="Q27" i="11"/>
  <c r="T27" i="11" s="1"/>
  <c r="Q25" i="11"/>
  <c r="T25" i="11" s="1"/>
  <c r="Q26" i="11"/>
  <c r="T26" i="11" s="1"/>
  <c r="Q68" i="11"/>
  <c r="T68" i="11" s="1"/>
  <c r="Q95" i="11"/>
  <c r="T95" i="11" s="1"/>
  <c r="Q90" i="11"/>
  <c r="T90" i="11" s="1"/>
  <c r="T73" i="11"/>
  <c r="Q20" i="11"/>
  <c r="Q21" i="11"/>
  <c r="T21" i="11" s="1"/>
  <c r="Q49" i="11"/>
  <c r="T49" i="11" s="1"/>
  <c r="T69" i="11"/>
  <c r="Q72" i="11"/>
  <c r="T72" i="11" s="1"/>
  <c r="T80" i="11"/>
  <c r="Q78" i="11"/>
  <c r="T78" i="11" s="1"/>
  <c r="Q32" i="11"/>
  <c r="T32" i="11" s="1"/>
  <c r="Q33" i="11"/>
  <c r="T33" i="11" s="1"/>
  <c r="Q55" i="11"/>
  <c r="T55" i="11" s="1"/>
  <c r="Q83" i="11"/>
  <c r="T83" i="11" s="1"/>
  <c r="Q76" i="11"/>
  <c r="T76" i="11" s="1"/>
  <c r="Q67" i="11"/>
  <c r="T67" i="11" s="1"/>
  <c r="Q92" i="11"/>
  <c r="T92" i="11" s="1"/>
  <c r="Q85" i="11"/>
  <c r="T85" i="11" s="1"/>
  <c r="Q36" i="11"/>
  <c r="Q28" i="11"/>
  <c r="T28" i="11" s="1"/>
  <c r="Q31" i="11"/>
  <c r="T31" i="11" s="1"/>
  <c r="T71" i="11"/>
  <c r="T36" i="11"/>
  <c r="T34" i="11"/>
  <c r="T30" i="11"/>
  <c r="T35" i="11"/>
  <c r="Q35" i="11"/>
  <c r="Q34" i="11"/>
  <c r="Q30" i="11"/>
  <c r="Q29" i="11"/>
  <c r="T29" i="11" s="1"/>
  <c r="Q39" i="11"/>
  <c r="Q52" i="11"/>
  <c r="T52" i="11" s="1"/>
  <c r="Q23" i="11"/>
  <c r="T23" i="11" s="1"/>
  <c r="Q22" i="11"/>
  <c r="T22" i="11" s="1"/>
  <c r="Q40" i="11"/>
  <c r="Q47" i="11"/>
  <c r="Q53" i="11"/>
  <c r="Q56" i="11"/>
  <c r="T56" i="11" s="1"/>
  <c r="Q70" i="11"/>
  <c r="T70" i="11" s="1"/>
  <c r="T96" i="11"/>
  <c r="Q94" i="11"/>
  <c r="T94" i="11" s="1"/>
  <c r="Q87" i="11"/>
  <c r="T87" i="11" s="1"/>
  <c r="Q82" i="11"/>
  <c r="T82" i="11" s="1"/>
  <c r="Q75" i="11"/>
  <c r="T75" i="11" s="1"/>
  <c r="Q20" i="13"/>
  <c r="T26" i="13"/>
  <c r="Q36" i="13"/>
  <c r="Q91" i="13"/>
  <c r="Q27" i="13"/>
  <c r="T27" i="13" s="1"/>
  <c r="Q84" i="13"/>
  <c r="T84" i="13" s="1"/>
  <c r="T91" i="13"/>
  <c r="Q21" i="13"/>
  <c r="T21" i="13" s="1"/>
  <c r="Q60" i="13"/>
  <c r="Q92" i="13"/>
  <c r="T92" i="13" s="1"/>
  <c r="Q68" i="13"/>
  <c r="T40" i="11"/>
  <c r="T47" i="11"/>
  <c r="T48" i="11"/>
  <c r="T60" i="11"/>
  <c r="T39" i="11"/>
  <c r="T57" i="11"/>
  <c r="T20" i="13"/>
  <c r="T37" i="13"/>
  <c r="T31" i="13"/>
  <c r="T23" i="13"/>
  <c r="T47" i="13"/>
  <c r="Q33" i="13"/>
  <c r="T33" i="13" s="1"/>
  <c r="Q41" i="13"/>
  <c r="T41" i="13" s="1"/>
  <c r="Q49" i="13"/>
  <c r="T49" i="13" s="1"/>
  <c r="Q57" i="13"/>
  <c r="T57" i="13" s="1"/>
  <c r="Q65" i="13"/>
  <c r="T65" i="13" s="1"/>
  <c r="Q73" i="13"/>
  <c r="T73" i="13" s="1"/>
  <c r="Q81" i="13"/>
  <c r="T81" i="13" s="1"/>
  <c r="Q89" i="13"/>
  <c r="T89" i="13" s="1"/>
  <c r="Q22" i="13"/>
  <c r="T22" i="13" s="1"/>
  <c r="Q30" i="13"/>
  <c r="T30" i="13" s="1"/>
  <c r="Q38" i="13"/>
  <c r="T38" i="13" s="1"/>
  <c r="Q46" i="13"/>
  <c r="T46" i="13" s="1"/>
  <c r="Q54" i="13"/>
  <c r="T54" i="13" s="1"/>
  <c r="Q62" i="13"/>
  <c r="T62" i="13" s="1"/>
  <c r="Q70" i="13"/>
  <c r="T70" i="13" s="1"/>
  <c r="Q78" i="13"/>
  <c r="T78" i="13" s="1"/>
  <c r="Q86" i="13"/>
  <c r="T86" i="13" s="1"/>
  <c r="T28" i="13"/>
  <c r="Q35" i="13"/>
  <c r="T35" i="13" s="1"/>
  <c r="T36" i="13"/>
  <c r="Q43" i="13"/>
  <c r="T43" i="13" s="1"/>
  <c r="T44" i="13"/>
  <c r="Q51" i="13"/>
  <c r="T51" i="13" s="1"/>
  <c r="T52" i="13"/>
  <c r="Q59" i="13"/>
  <c r="T59" i="13" s="1"/>
  <c r="T60" i="13"/>
  <c r="Q67" i="13"/>
  <c r="T67" i="13" s="1"/>
  <c r="T68" i="13"/>
  <c r="Q75" i="13"/>
  <c r="T75" i="13" s="1"/>
  <c r="T76" i="13"/>
  <c r="Q83" i="13"/>
  <c r="T83" i="13" s="1"/>
  <c r="Q24" i="13"/>
  <c r="T24" i="13" s="1"/>
  <c r="Q32" i="13"/>
  <c r="T32" i="13" s="1"/>
  <c r="Q40" i="13"/>
  <c r="T40" i="13" s="1"/>
  <c r="Q48" i="13"/>
  <c r="T48" i="13" s="1"/>
  <c r="Q56" i="13"/>
  <c r="T56" i="13" s="1"/>
  <c r="Q64" i="13"/>
  <c r="T64" i="13" s="1"/>
  <c r="Q72" i="13"/>
  <c r="T72" i="13" s="1"/>
  <c r="Q80" i="13"/>
  <c r="T80" i="13" s="1"/>
  <c r="Q88" i="13"/>
  <c r="T88" i="13" s="1"/>
  <c r="Q29" i="13"/>
  <c r="T29" i="13" s="1"/>
  <c r="Q45" i="13"/>
  <c r="T45" i="13" s="1"/>
  <c r="Q53" i="13"/>
  <c r="T53" i="13" s="1"/>
  <c r="Q61" i="13"/>
  <c r="T61" i="13" s="1"/>
  <c r="Q69" i="13"/>
  <c r="T69" i="13" s="1"/>
  <c r="Q77" i="13"/>
  <c r="T77" i="13" s="1"/>
  <c r="Q85" i="13"/>
  <c r="T85" i="13" s="1"/>
  <c r="Q34" i="13"/>
  <c r="T34" i="13" s="1"/>
  <c r="Q42" i="13"/>
  <c r="T42" i="13" s="1"/>
  <c r="Q50" i="13"/>
  <c r="T50" i="13" s="1"/>
  <c r="Q58" i="13"/>
  <c r="T58" i="13" s="1"/>
  <c r="Q66" i="13"/>
  <c r="T66" i="13" s="1"/>
  <c r="Q74" i="13"/>
  <c r="T74" i="13" s="1"/>
  <c r="Q82" i="13"/>
  <c r="T82" i="13" s="1"/>
  <c r="Q90" i="13"/>
  <c r="T90" i="13" s="1"/>
  <c r="Q39" i="13"/>
  <c r="T39" i="13" s="1"/>
  <c r="Q47" i="13"/>
  <c r="Q55" i="13"/>
  <c r="T55" i="13" s="1"/>
  <c r="Q63" i="13"/>
  <c r="T63" i="13" s="1"/>
  <c r="Q71" i="13"/>
  <c r="T71" i="13" s="1"/>
  <c r="Q79" i="13"/>
  <c r="T79" i="13" s="1"/>
  <c r="Q87" i="13"/>
  <c r="T87" i="13" s="1"/>
  <c r="T41" i="11"/>
  <c r="T53" i="11"/>
  <c r="T20" i="11"/>
  <c r="Q38" i="11"/>
  <c r="T38" i="11" s="1"/>
  <c r="Q46" i="11"/>
  <c r="T46" i="11" s="1"/>
  <c r="Q54" i="11"/>
  <c r="T54" i="11" s="1"/>
  <c r="Q43" i="11"/>
  <c r="T43" i="11" s="1"/>
  <c r="Q51" i="11"/>
  <c r="T51" i="11" s="1"/>
  <c r="Q59" i="11"/>
  <c r="T59" i="11" s="1"/>
  <c r="Q37" i="11"/>
  <c r="T37" i="11" s="1"/>
  <c r="Q45" i="11"/>
  <c r="T45" i="11" s="1"/>
  <c r="Q42" i="11"/>
  <c r="T42" i="11" s="1"/>
  <c r="Q50" i="11"/>
  <c r="T50" i="11" s="1"/>
  <c r="Q58" i="11"/>
  <c r="T58" i="11" s="1"/>
  <c r="Q44" i="11"/>
  <c r="T44" i="11" s="1"/>
  <c r="J16" i="6" l="1"/>
  <c r="J15" i="6"/>
  <c r="J14" i="6"/>
  <c r="J13" i="6"/>
  <c r="Q27" i="6" s="1"/>
  <c r="J12" i="6"/>
  <c r="J11" i="6"/>
  <c r="J10" i="6"/>
  <c r="J9" i="6"/>
  <c r="J6" i="6"/>
  <c r="Q82" i="6" l="1"/>
  <c r="Q80" i="6"/>
  <c r="Q40" i="6"/>
  <c r="Q33" i="6"/>
  <c r="Q46" i="6"/>
  <c r="Q41" i="6"/>
  <c r="Q45" i="6"/>
  <c r="Q26" i="6"/>
  <c r="T26" i="6" s="1"/>
  <c r="Q75" i="6"/>
  <c r="Q30" i="6"/>
  <c r="Q36" i="6"/>
  <c r="Q39" i="6"/>
  <c r="Q44" i="6"/>
  <c r="Q25" i="6"/>
  <c r="Q24" i="6"/>
  <c r="Q74" i="6"/>
  <c r="T74" i="6" s="1"/>
  <c r="Q73" i="6"/>
  <c r="Q20" i="6"/>
  <c r="Q22" i="6"/>
  <c r="Q21" i="6"/>
  <c r="Q78" i="6"/>
  <c r="Q76" i="6"/>
  <c r="T76" i="6" s="1"/>
  <c r="Q35" i="6"/>
  <c r="Q28" i="6"/>
  <c r="T28" i="6" s="1"/>
  <c r="Q29" i="6"/>
  <c r="Q34" i="6"/>
  <c r="Q23" i="6"/>
  <c r="T78" i="6"/>
  <c r="T80" i="6"/>
  <c r="T82" i="6"/>
  <c r="T91" i="6"/>
  <c r="T75" i="6"/>
  <c r="T88" i="6"/>
  <c r="T101" i="6"/>
  <c r="T73" i="6"/>
  <c r="T36" i="6"/>
  <c r="T46" i="6"/>
  <c r="T44" i="6"/>
  <c r="T40" i="6"/>
  <c r="T34" i="6"/>
  <c r="T35" i="6"/>
  <c r="T29" i="6"/>
  <c r="T30" i="6"/>
  <c r="T45" i="6"/>
  <c r="T57" i="6"/>
  <c r="T33" i="6"/>
  <c r="T27" i="6"/>
  <c r="T39" i="6"/>
  <c r="T41" i="6"/>
  <c r="T55" i="6"/>
  <c r="T20" i="6"/>
  <c r="T24" i="6"/>
  <c r="T21" i="6"/>
  <c r="T23" i="6"/>
  <c r="T22" i="6"/>
  <c r="T62" i="6"/>
  <c r="T25" i="6"/>
  <c r="Q93" i="6"/>
  <c r="T93" i="6" s="1"/>
  <c r="Q88" i="6"/>
  <c r="Q83" i="6"/>
  <c r="T83" i="6" s="1"/>
  <c r="Q103" i="6"/>
  <c r="T103" i="6" s="1"/>
  <c r="Q98" i="6"/>
  <c r="T98" i="6" s="1"/>
  <c r="Q85" i="6"/>
  <c r="T85" i="6" s="1"/>
  <c r="Q95" i="6"/>
  <c r="T95" i="6" s="1"/>
  <c r="Q90" i="6"/>
  <c r="T90" i="6" s="1"/>
  <c r="Q100" i="6"/>
  <c r="T100" i="6" s="1"/>
  <c r="Q87" i="6"/>
  <c r="T87" i="6" s="1"/>
  <c r="Q79" i="6"/>
  <c r="T79" i="6" s="1"/>
  <c r="Q102" i="6"/>
  <c r="T102" i="6" s="1"/>
  <c r="Q97" i="6"/>
  <c r="T97" i="6" s="1"/>
  <c r="Q92" i="6"/>
  <c r="T92" i="6" s="1"/>
  <c r="Q94" i="6"/>
  <c r="T94" i="6" s="1"/>
  <c r="Q89" i="6"/>
  <c r="T89" i="6" s="1"/>
  <c r="Q84" i="6"/>
  <c r="T84" i="6" s="1"/>
  <c r="Q91" i="6"/>
  <c r="Q77" i="6"/>
  <c r="T77" i="6" s="1"/>
  <c r="Q99" i="6"/>
  <c r="T99" i="6" s="1"/>
  <c r="Q86" i="6"/>
  <c r="T86" i="6" s="1"/>
  <c r="Q81" i="6"/>
  <c r="T81" i="6" s="1"/>
  <c r="Q101" i="6"/>
  <c r="Q96" i="6"/>
  <c r="T96" i="6" s="1"/>
  <c r="Q53" i="6"/>
  <c r="T53" i="6" s="1"/>
  <c r="Q48" i="6"/>
  <c r="T48" i="6" s="1"/>
  <c r="Q58" i="6"/>
  <c r="T58" i="6" s="1"/>
  <c r="Q38" i="6"/>
  <c r="T38" i="6" s="1"/>
  <c r="Q43" i="6"/>
  <c r="T43" i="6" s="1"/>
  <c r="Q63" i="6"/>
  <c r="T63" i="6" s="1"/>
  <c r="Q65" i="6"/>
  <c r="T65" i="6" s="1"/>
  <c r="Q67" i="6"/>
  <c r="T67" i="6" s="1"/>
  <c r="Q51" i="6"/>
  <c r="T51" i="6" s="1"/>
  <c r="Q49" i="6"/>
  <c r="T49" i="6" s="1"/>
  <c r="Q54" i="6"/>
  <c r="T54" i="6" s="1"/>
  <c r="Q56" i="6"/>
  <c r="T56" i="6" s="1"/>
  <c r="Q31" i="6"/>
  <c r="T31" i="6" s="1"/>
  <c r="Q64" i="6"/>
  <c r="T64" i="6" s="1"/>
  <c r="Q66" i="6"/>
  <c r="T66" i="6" s="1"/>
  <c r="Q52" i="6"/>
  <c r="T52" i="6" s="1"/>
  <c r="Q47" i="6"/>
  <c r="T47" i="6" s="1"/>
  <c r="Q42" i="6"/>
  <c r="T42" i="6" s="1"/>
  <c r="Q55" i="6"/>
  <c r="Q57" i="6"/>
  <c r="Q32" i="6"/>
  <c r="T32" i="6" s="1"/>
  <c r="Q37" i="6"/>
  <c r="T37" i="6" s="1"/>
  <c r="Q50" i="6"/>
  <c r="T50" i="6" s="1"/>
  <c r="Q60" i="6"/>
  <c r="T60" i="6" s="1"/>
  <c r="Q62" i="6"/>
  <c r="Q59" i="6"/>
  <c r="T59" i="6" s="1"/>
  <c r="Q61" i="6"/>
  <c r="T61" i="6" s="1"/>
</calcChain>
</file>

<file path=xl/sharedStrings.xml><?xml version="1.0" encoding="utf-8"?>
<sst xmlns="http://schemas.openxmlformats.org/spreadsheetml/2006/main" count="2047" uniqueCount="236">
  <si>
    <t>0A</t>
  </si>
  <si>
    <t>EC</t>
  </si>
  <si>
    <t>A2</t>
  </si>
  <si>
    <t>A6</t>
  </si>
  <si>
    <t>E8</t>
  </si>
  <si>
    <t>B0</t>
  </si>
  <si>
    <t>A5</t>
  </si>
  <si>
    <t>A1</t>
  </si>
  <si>
    <t>E1</t>
  </si>
  <si>
    <t>C4</t>
  </si>
  <si>
    <t>E9</t>
  </si>
  <si>
    <t>2B</t>
  </si>
  <si>
    <t>A0</t>
  </si>
  <si>
    <t>EB</t>
  </si>
  <si>
    <t>FF</t>
  </si>
  <si>
    <t>AC</t>
  </si>
  <si>
    <t>BF</t>
  </si>
  <si>
    <t>8E</t>
  </si>
  <si>
    <t>C2</t>
  </si>
  <si>
    <t>E0</t>
  </si>
  <si>
    <t>EA</t>
  </si>
  <si>
    <t>FE</t>
  </si>
  <si>
    <t>F3</t>
  </si>
  <si>
    <t>BB</t>
  </si>
  <si>
    <t>FD</t>
  </si>
  <si>
    <t>ED</t>
  </si>
  <si>
    <t>AD</t>
  </si>
  <si>
    <t>8B</t>
  </si>
  <si>
    <t>DB</t>
  </si>
  <si>
    <t>F0</t>
  </si>
  <si>
    <t>F6</t>
  </si>
  <si>
    <t>DD</t>
  </si>
  <si>
    <t>0B</t>
  </si>
  <si>
    <t>C1</t>
  </si>
  <si>
    <t>C8</t>
  </si>
  <si>
    <t>0F</t>
  </si>
  <si>
    <t>FB</t>
  </si>
  <si>
    <t>E4</t>
  </si>
  <si>
    <t>4C</t>
  </si>
  <si>
    <t>F2</t>
  </si>
  <si>
    <t>9B</t>
  </si>
  <si>
    <t>3B</t>
  </si>
  <si>
    <t>3C</t>
  </si>
  <si>
    <t>F9</t>
  </si>
  <si>
    <t>5F</t>
  </si>
  <si>
    <t>F7</t>
  </si>
  <si>
    <t>D8</t>
  </si>
  <si>
    <t>2C</t>
  </si>
  <si>
    <t>EE</t>
  </si>
  <si>
    <t>7C</t>
  </si>
  <si>
    <t>5A</t>
  </si>
  <si>
    <t>FA</t>
  </si>
  <si>
    <t>C5</t>
  </si>
  <si>
    <t>D1</t>
  </si>
  <si>
    <t>A3</t>
  </si>
  <si>
    <t>1C</t>
  </si>
  <si>
    <t>F5</t>
  </si>
  <si>
    <t>0C</t>
  </si>
  <si>
    <t>E3</t>
  </si>
  <si>
    <t>D6</t>
  </si>
  <si>
    <t>F4</t>
  </si>
  <si>
    <t>DF</t>
  </si>
  <si>
    <t>3E</t>
  </si>
  <si>
    <t>B7</t>
  </si>
  <si>
    <t>CB</t>
  </si>
  <si>
    <t>B1</t>
  </si>
  <si>
    <t>B8</t>
  </si>
  <si>
    <t>E2</t>
  </si>
  <si>
    <t>AE</t>
  </si>
  <si>
    <t>F8</t>
  </si>
  <si>
    <t>D2</t>
  </si>
  <si>
    <t>BC</t>
  </si>
  <si>
    <t>A9</t>
  </si>
  <si>
    <t>CA</t>
  </si>
  <si>
    <t>FC</t>
  </si>
  <si>
    <t>BD</t>
  </si>
  <si>
    <t>7B</t>
  </si>
  <si>
    <t>6C</t>
  </si>
  <si>
    <t>7E</t>
  </si>
  <si>
    <t>CF</t>
  </si>
  <si>
    <t>A4</t>
  </si>
  <si>
    <t>DC</t>
  </si>
  <si>
    <t>F1</t>
  </si>
  <si>
    <t>3A</t>
  </si>
  <si>
    <t>9C</t>
  </si>
  <si>
    <t>6D</t>
  </si>
  <si>
    <t>E5</t>
  </si>
  <si>
    <t>D0</t>
  </si>
  <si>
    <t>6B</t>
  </si>
  <si>
    <t>CC</t>
  </si>
  <si>
    <t>2E</t>
  </si>
  <si>
    <t>E6</t>
  </si>
  <si>
    <t>DE</t>
  </si>
  <si>
    <t>DA</t>
  </si>
  <si>
    <t>C7</t>
  </si>
  <si>
    <t>2F</t>
  </si>
  <si>
    <t>D5</t>
  </si>
  <si>
    <t>D4</t>
  </si>
  <si>
    <t>5E</t>
  </si>
  <si>
    <t>D3</t>
  </si>
  <si>
    <t>1F</t>
  </si>
  <si>
    <t>1E</t>
  </si>
  <si>
    <t>BA</t>
  </si>
  <si>
    <t>C0</t>
  </si>
  <si>
    <t>EF</t>
  </si>
  <si>
    <t>8C</t>
  </si>
  <si>
    <t>6E</t>
  </si>
  <si>
    <t>4F</t>
  </si>
  <si>
    <t>4A</t>
  </si>
  <si>
    <t>5C</t>
  </si>
  <si>
    <t>C6</t>
  </si>
  <si>
    <t>E7</t>
  </si>
  <si>
    <t>7F</t>
  </si>
  <si>
    <t>6F</t>
  </si>
  <si>
    <t>8F</t>
  </si>
  <si>
    <t>C3</t>
  </si>
  <si>
    <t>BE</t>
  </si>
  <si>
    <t>3F</t>
  </si>
  <si>
    <t>6A</t>
  </si>
  <si>
    <t>B2</t>
  </si>
  <si>
    <t>CD</t>
  </si>
  <si>
    <t>AF</t>
  </si>
  <si>
    <t>7D</t>
  </si>
  <si>
    <t>2A</t>
  </si>
  <si>
    <t>9F</t>
  </si>
  <si>
    <t>8A</t>
  </si>
  <si>
    <t>4B</t>
  </si>
  <si>
    <t>B4</t>
  </si>
  <si>
    <t>AB</t>
  </si>
  <si>
    <t>B3</t>
  </si>
  <si>
    <t>3D</t>
  </si>
  <si>
    <t>CE</t>
  </si>
  <si>
    <t>D9</t>
  </si>
  <si>
    <t>0E</t>
  </si>
  <si>
    <t>4D</t>
  </si>
  <si>
    <t>5B</t>
  </si>
  <si>
    <t>A7</t>
  </si>
  <si>
    <t>8D</t>
  </si>
  <si>
    <t>1B</t>
  </si>
  <si>
    <t>1D</t>
  </si>
  <si>
    <t>AD Full Scale Voltage (V) :</t>
  </si>
  <si>
    <t>AD Reference Voltage Offset (V) :</t>
  </si>
  <si>
    <t>AD Resolution (bits) :</t>
  </si>
  <si>
    <t>Computational Constant :</t>
  </si>
  <si>
    <t>Measurement Range</t>
  </si>
  <si>
    <t>Multiplier</t>
  </si>
  <si>
    <t>(2nA)</t>
  </si>
  <si>
    <t>(20nA)</t>
  </si>
  <si>
    <t>(200nA)</t>
  </si>
  <si>
    <t>(2uA)</t>
  </si>
  <si>
    <t>(20uA)</t>
  </si>
  <si>
    <t>(200uA)</t>
  </si>
  <si>
    <t>(2mA)</t>
  </si>
  <si>
    <t>(20mA)</t>
  </si>
  <si>
    <t>Hexadecimal Data From Device (Fetch Measurement)</t>
  </si>
  <si>
    <t>Bias Voltage (mV)</t>
  </si>
  <si>
    <t>Measuement
Range (A)</t>
  </si>
  <si>
    <t>Unsigned
Raw AD Value</t>
  </si>
  <si>
    <t>Signed
Raw AD Value</t>
  </si>
  <si>
    <t>Resultant
Bias Current (A)</t>
  </si>
  <si>
    <t>Test Results Using Diode and 150 ohm Series Resistor, Forward Bias (Dummy Specimen)
Date : 11 May 2022</t>
  </si>
  <si>
    <t>Replica Test Flow</t>
  </si>
  <si>
    <t>Total TestTime : ~11sec (0 to3V, 0.1v Stepdelay)</t>
  </si>
  <si>
    <t>Total TestTime : ~17sec (0 to3V, 0.1v Stepdelay)</t>
  </si>
  <si>
    <t>9D</t>
  </si>
  <si>
    <t>D7</t>
  </si>
  <si>
    <t>7A</t>
  </si>
  <si>
    <t>A8</t>
  </si>
  <si>
    <t>9E</t>
  </si>
  <si>
    <t>4E</t>
  </si>
  <si>
    <t>C9</t>
  </si>
  <si>
    <t>B5</t>
  </si>
  <si>
    <t>B6</t>
  </si>
  <si>
    <t>1A</t>
  </si>
  <si>
    <t>5D</t>
  </si>
  <si>
    <t>9A</t>
  </si>
  <si>
    <t>2D</t>
  </si>
  <si>
    <t>AA</t>
  </si>
  <si>
    <t>B9</t>
  </si>
  <si>
    <t>0D</t>
  </si>
  <si>
    <t xml:space="preserve">Test Results Using Diode and 150 ohm Series Resistor, Forward Bias (Dummy Specimen)
</t>
  </si>
  <si>
    <t>No Fully Discharge when Range change from 2mA to 20mA</t>
  </si>
  <si>
    <t>Overshoot, range change from 20uA to 2mA</t>
  </si>
  <si>
    <t>Not Fully Discharged</t>
  </si>
  <si>
    <t xml:space="preserve">OverShoot even at Highest Range,Not yet Discharging </t>
  </si>
  <si>
    <t xml:space="preserve">Overshoot even at Higher Range,Not yet Discharging </t>
  </si>
  <si>
    <t xml:space="preserve">Overshoot when range change from 2uA to 2mA,Not yet Discharging </t>
  </si>
  <si>
    <t>Not Fully Discharged, when 2mA to 20mA</t>
  </si>
  <si>
    <t xml:space="preserve">OverShoot Range,Not yet Discharging </t>
  </si>
  <si>
    <t xml:space="preserve"> Start Test Flow</t>
  </si>
  <si>
    <t>Note:</t>
  </si>
  <si>
    <t>Flow 1</t>
  </si>
  <si>
    <t>According to JB suggestion:</t>
  </si>
  <si>
    <t>a)</t>
  </si>
  <si>
    <t>b)</t>
  </si>
  <si>
    <t>Do Not Applicable to current application.</t>
  </si>
  <si>
    <t>*This is Current implemted Version. It Take 22sec to complete a Sweep for 100ms Sweepdelay</t>
  </si>
  <si>
    <t xml:space="preserve">1 Rank Range Search start from Lowest to Largest Range (2nA - 20mA) </t>
  </si>
  <si>
    <t>*1 Rank Range search from Largers to smallest range (20mA to 2nA)</t>
  </si>
  <si>
    <t>*This Flow do not do Range Search, Range is apply base on the Saved Range</t>
  </si>
  <si>
    <t>Flow 3</t>
  </si>
  <si>
    <t>c)</t>
  </si>
  <si>
    <t xml:space="preserve">Save the Sweepdelay Time with minus Process time </t>
  </si>
  <si>
    <t xml:space="preserve">Changes  from Flow 2 According to 1st July Meeting </t>
  </si>
  <si>
    <t>Set only one time bias Voltage , then only search for suitable current range</t>
  </si>
  <si>
    <t>No SweepDelay During Range Search, After found Range, then only followy by  Sweep delay and  fetch new Measurement again</t>
  </si>
  <si>
    <t>If SweepDelay time more than Process time , then wait for remaining sweepdelay and do new measurement again</t>
  </si>
  <si>
    <t>if sweepDelay time less than Process time , then the last measurement result during autorange search will be use for final result</t>
  </si>
  <si>
    <t>d)</t>
  </si>
  <si>
    <t>Stay at previous Current Range for next voltage step</t>
  </si>
  <si>
    <t>Flow 2  -Improved Test time</t>
  </si>
  <si>
    <t>Total TestTime : ~22sec (0 to3V, 0.1v Stepdelay)</t>
  </si>
  <si>
    <t>sweepdelay=100ms</t>
  </si>
  <si>
    <t xml:space="preserve"> Autorange  in 1 Range up  from low to high Range using Flow 2</t>
  </si>
  <si>
    <t xml:space="preserve"> Autorange  in 1 Range up  from low to high Range using Flow3</t>
  </si>
  <si>
    <t>Fixed Range in 20mA</t>
  </si>
  <si>
    <t>Auto Range from High to low range  (20mA-2nA)</t>
  </si>
  <si>
    <t>Every Voltage Step Start from (20mA)</t>
  </si>
  <si>
    <t>Summary:</t>
  </si>
  <si>
    <t xml:space="preserve"> Autorange  in 3 Ranges up  from low to high Range using Flow3</t>
  </si>
  <si>
    <t xml:space="preserve"> Autorange  in 2 Ranges up  from low to high Range using Flow3</t>
  </si>
  <si>
    <t xml:space="preserve">If the reading reaches more than present range,  will go up 3 ranges, or to the highest range possible if
it can't go up 3 ranges. </t>
  </si>
  <si>
    <t xml:space="preserve">If the reading reaches more than present range,  will go up 2 ranges, or to the highest range possible if
it can't go up 2 ranges. </t>
  </si>
  <si>
    <t xml:space="preserve">The connector will take another reading, then decide whether it needs to
continue going up in range or go down pick the right range based on the reading. </t>
  </si>
  <si>
    <t xml:space="preserve">The connector will take another reading, then decide whether it needs to
 continue going up in range or go down pick the right range based on the reading. </t>
  </si>
  <si>
    <t>Improvement:</t>
  </si>
  <si>
    <t>2. Discharge time may differ base on the Gap Between Range and Actual Measurement</t>
  </si>
  <si>
    <t>3.Communication time within connector and device take about 50ms for each command set</t>
  </si>
  <si>
    <t>3.Improve board communication response time</t>
  </si>
  <si>
    <t>No Fully Discharge, when range change from 2mA to 20mA</t>
  </si>
  <si>
    <t>Not Fully Discharged, when range change from 200uA to 2mA</t>
  </si>
  <si>
    <t>Not Fully Discharged, when range change from  2mA to 20mA</t>
  </si>
  <si>
    <t>1. The Board need time to Discharge whevever there is  range change</t>
  </si>
  <si>
    <t>2.Improve on the board Discharge time, faster discharge time determine how fast the Autorange  process</t>
  </si>
  <si>
    <t>1.Autorange to be done at firmware level to have better test time control.</t>
  </si>
  <si>
    <t xml:space="preserve">   Autorange at software level is not a good approach as the Communication time between the board and connector will be influnce by the PC speed or interupt by other pc's process.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</si>
</sst>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_-* #,##0.00_-;\-* #,##0.00_-;_-* &quot;-&quot;??_-;_-@_-"/>
    <numFmt numFmtId="166" formatCode="0.0000000000000000000"/>
    <numFmt numFmtId="167" formatCode="_-* #,##0_-;\-* #,##0_-;_-* &quot;-&quot;??_-;_-@_-"/>
    <numFmt numFmtId="168" formatCode="##0.0E+00"/>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theme="4"/>
      <name val="Calibri"/>
      <family val="2"/>
      <scheme val="minor"/>
    </font>
    <font>
      <b/>
      <sz val="11"/>
      <name val="Calibri"/>
      <family val="2"/>
      <scheme val="minor"/>
    </font>
    <font>
      <b/>
      <sz val="14"/>
      <color theme="1"/>
      <name val="Calibri"/>
      <family val="2"/>
      <scheme val="minor"/>
    </font>
    <font>
      <b/>
      <sz val="18"/>
      <color theme="1"/>
      <name val="Calibri"/>
      <family val="2"/>
    </font>
    <font>
      <sz val="18"/>
      <color theme="1"/>
      <name val="Calibri"/>
      <family val="2"/>
    </font>
    <font>
      <b/>
      <sz val="10"/>
      <color theme="1"/>
      <name val="Calibri"/>
      <family val="2"/>
    </font>
    <font>
      <b/>
      <sz val="12"/>
      <color theme="1"/>
      <name val="Calibri"/>
      <family val="2"/>
    </font>
  </fonts>
  <fills count="10">
    <fill>
      <patternFill patternType="none"/>
    </fill>
    <fill>
      <patternFill patternType="gray125"/>
    </fill>
    <fill>
      <patternFill patternType="solid">
        <fgColor theme="8"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00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165" fontId="1" fillId="0" borderId="0" applyFont="0" applyFill="0" applyBorder="0" applyAlignment="0" applyProtection="0"/>
  </cellStyleXfs>
  <cellXfs count="79">
    <xf numFmtId="0" fontId="0" fillId="0" borderId="0" xfId="0"/>
    <xf numFmtId="49" fontId="0" fillId="0" borderId="0" xfId="0" applyNumberFormat="1"/>
    <xf numFmtId="49" fontId="0" fillId="0" borderId="0" xfId="0" applyNumberFormat="1" applyFill="1"/>
    <xf numFmtId="0" fontId="0" fillId="0" borderId="0" xfId="0" applyFont="1"/>
    <xf numFmtId="0" fontId="2" fillId="0" borderId="0" xfId="0" applyFont="1" applyFill="1" applyAlignment="1">
      <alignment horizontal="right"/>
    </xf>
    <xf numFmtId="49" fontId="2" fillId="0" borderId="0" xfId="0" applyNumberFormat="1" applyFont="1" applyFill="1" applyAlignment="1">
      <alignment horizontal="right"/>
    </xf>
    <xf numFmtId="1" fontId="0" fillId="0" borderId="0" xfId="0" applyNumberFormat="1" applyFill="1" applyAlignment="1"/>
    <xf numFmtId="1" fontId="0" fillId="0" borderId="0" xfId="0" applyNumberFormat="1" applyAlignment="1"/>
    <xf numFmtId="49" fontId="0" fillId="0" borderId="0" xfId="0" applyNumberFormat="1" applyFill="1" applyAlignment="1">
      <alignment horizontal="right"/>
    </xf>
    <xf numFmtId="166" fontId="0" fillId="0" borderId="0" xfId="0" applyNumberFormat="1" applyFill="1" applyAlignment="1">
      <alignment horizontal="left"/>
    </xf>
    <xf numFmtId="166" fontId="0" fillId="0" borderId="0" xfId="0" applyNumberFormat="1" applyAlignment="1">
      <alignment horizontal="left"/>
    </xf>
    <xf numFmtId="0" fontId="0" fillId="0" borderId="0" xfId="0" applyNumberFormat="1" applyFill="1" applyAlignment="1">
      <alignment horizontal="right"/>
    </xf>
    <xf numFmtId="0" fontId="0" fillId="0" borderId="0" xfId="0" applyAlignment="1">
      <alignment horizontal="left"/>
    </xf>
    <xf numFmtId="167" fontId="0" fillId="0" borderId="0" xfId="0" applyNumberFormat="1"/>
    <xf numFmtId="167" fontId="0" fillId="0" borderId="0" xfId="1" applyNumberFormat="1" applyFont="1"/>
    <xf numFmtId="1" fontId="0" fillId="0" borderId="0" xfId="0" applyNumberFormat="1" applyFill="1" applyAlignment="1">
      <alignment horizontal="right"/>
    </xf>
    <xf numFmtId="0" fontId="2" fillId="3" borderId="0" xfId="0" applyFont="1" applyFill="1" applyAlignment="1">
      <alignment horizontal="center"/>
    </xf>
    <xf numFmtId="0" fontId="2" fillId="3" borderId="0" xfId="0" applyFont="1" applyFill="1" applyAlignment="1">
      <alignment horizontal="center" wrapText="1"/>
    </xf>
    <xf numFmtId="0" fontId="4" fillId="3" borderId="0" xfId="0" applyFont="1" applyFill="1" applyAlignment="1">
      <alignment horizontal="center" wrapText="1"/>
    </xf>
    <xf numFmtId="0" fontId="0" fillId="0" borderId="0" xfId="0" applyFill="1"/>
    <xf numFmtId="49" fontId="0" fillId="4" borderId="0" xfId="0" applyNumberFormat="1" applyFill="1"/>
    <xf numFmtId="49" fontId="0" fillId="5" borderId="0" xfId="0" applyNumberFormat="1" applyFill="1"/>
    <xf numFmtId="49" fontId="0" fillId="2" borderId="0" xfId="0" applyNumberFormat="1" applyFill="1"/>
    <xf numFmtId="49" fontId="0" fillId="6" borderId="0" xfId="0" applyNumberFormat="1" applyFill="1"/>
    <xf numFmtId="1" fontId="0" fillId="0" borderId="0" xfId="0" applyNumberFormat="1"/>
    <xf numFmtId="168" fontId="0" fillId="0" borderId="0" xfId="0" applyNumberFormat="1"/>
    <xf numFmtId="3" fontId="0" fillId="0" borderId="0" xfId="1" applyNumberFormat="1" applyFont="1"/>
    <xf numFmtId="168" fontId="0" fillId="0" borderId="0" xfId="0" applyNumberFormat="1" applyFont="1"/>
    <xf numFmtId="0" fontId="0" fillId="8" borderId="0" xfId="0" applyFill="1"/>
    <xf numFmtId="0" fontId="0" fillId="8" borderId="1" xfId="0" applyFill="1" applyBorder="1"/>
    <xf numFmtId="0" fontId="0" fillId="8" borderId="2" xfId="0" applyFill="1" applyBorder="1"/>
    <xf numFmtId="0" fontId="0" fillId="8" borderId="3" xfId="0" applyFill="1" applyBorder="1"/>
    <xf numFmtId="0" fontId="0" fillId="8" borderId="4" xfId="0" applyFill="1" applyBorder="1"/>
    <xf numFmtId="0" fontId="0" fillId="8" borderId="0" xfId="0" applyFill="1" applyBorder="1"/>
    <xf numFmtId="0" fontId="5" fillId="8" borderId="0" xfId="0" applyFont="1" applyFill="1" applyBorder="1"/>
    <xf numFmtId="0" fontId="0" fillId="8" borderId="5" xfId="0" applyFill="1" applyBorder="1"/>
    <xf numFmtId="0" fontId="0" fillId="8" borderId="6" xfId="0" applyFill="1" applyBorder="1"/>
    <xf numFmtId="0" fontId="0" fillId="8" borderId="7" xfId="0" applyFill="1" applyBorder="1"/>
    <xf numFmtId="0" fontId="0" fillId="8" borderId="8" xfId="0" applyFill="1" applyBorder="1"/>
    <xf numFmtId="0" fontId="0" fillId="8" borderId="0" xfId="0" applyFill="1" applyBorder="1" applyAlignment="1">
      <alignment horizontal="center"/>
    </xf>
    <xf numFmtId="0" fontId="0" fillId="0" borderId="0" xfId="0" applyNumberFormat="1"/>
    <xf numFmtId="0" fontId="0" fillId="0" borderId="0" xfId="0" applyAlignment="1">
      <alignment horizontal="center"/>
    </xf>
    <xf numFmtId="0" fontId="0" fillId="0" borderId="0" xfId="0" applyAlignment="1"/>
    <xf numFmtId="168" fontId="0" fillId="9" borderId="0" xfId="0" applyNumberFormat="1" applyFill="1"/>
    <xf numFmtId="167" fontId="0" fillId="9" borderId="0" xfId="1" applyNumberFormat="1" applyFont="1" applyFill="1"/>
    <xf numFmtId="3" fontId="0" fillId="9" borderId="0" xfId="1" applyNumberFormat="1" applyFont="1" applyFill="1"/>
    <xf numFmtId="168" fontId="0" fillId="9" borderId="0" xfId="0" applyNumberFormat="1" applyFont="1" applyFill="1"/>
    <xf numFmtId="168" fontId="0" fillId="0" borderId="0" xfId="0" applyNumberFormat="1" applyFill="1"/>
    <xf numFmtId="167" fontId="0" fillId="0" borderId="0" xfId="1" applyNumberFormat="1" applyFont="1" applyFill="1"/>
    <xf numFmtId="3" fontId="0" fillId="0" borderId="0" xfId="1" applyNumberFormat="1" applyFont="1" applyFill="1"/>
    <xf numFmtId="168" fontId="0" fillId="0" borderId="0" xfId="0" applyNumberFormat="1" applyFont="1" applyFill="1"/>
    <xf numFmtId="1" fontId="0" fillId="9" borderId="0" xfId="0" applyNumberFormat="1" applyFill="1"/>
    <xf numFmtId="1" fontId="0" fillId="0" borderId="0" xfId="0" applyNumberFormat="1" applyFill="1"/>
    <xf numFmtId="1" fontId="0" fillId="8" borderId="0" xfId="0" applyNumberFormat="1" applyFill="1"/>
    <xf numFmtId="168" fontId="0" fillId="8" borderId="0" xfId="0" applyNumberFormat="1" applyFill="1"/>
    <xf numFmtId="167" fontId="0" fillId="8" borderId="0" xfId="1" applyNumberFormat="1" applyFont="1" applyFill="1"/>
    <xf numFmtId="3" fontId="0" fillId="8" borderId="0" xfId="1" applyNumberFormat="1" applyFont="1" applyFill="1"/>
    <xf numFmtId="168" fontId="0" fillId="8" borderId="0" xfId="0" applyNumberFormat="1" applyFont="1" applyFill="1"/>
    <xf numFmtId="0" fontId="0" fillId="0" borderId="0" xfId="0" applyFill="1" applyAlignment="1">
      <alignment horizontal="right"/>
    </xf>
    <xf numFmtId="164" fontId="3" fillId="0" borderId="0" xfId="0" applyNumberFormat="1" applyFont="1" applyFill="1" applyAlignment="1">
      <alignment horizontal="left"/>
    </xf>
    <xf numFmtId="1" fontId="3" fillId="0" borderId="0" xfId="0" applyNumberFormat="1" applyFont="1" applyFill="1" applyAlignment="1">
      <alignment horizontal="left"/>
    </xf>
    <xf numFmtId="3" fontId="3" fillId="0" borderId="0" xfId="1" applyNumberFormat="1" applyFont="1" applyFill="1" applyAlignment="1">
      <alignment horizontal="left"/>
    </xf>
    <xf numFmtId="0" fontId="2" fillId="0" borderId="0" xfId="0" applyFont="1" applyFill="1" applyAlignment="1">
      <alignment horizontal="center"/>
    </xf>
    <xf numFmtId="49" fontId="5" fillId="7" borderId="0" xfId="0" applyNumberFormat="1" applyFont="1" applyFill="1" applyAlignment="1">
      <alignment horizontal="center" vertical="center" wrapText="1"/>
    </xf>
    <xf numFmtId="49" fontId="5" fillId="7" borderId="0" xfId="0" applyNumberFormat="1" applyFont="1" applyFill="1" applyAlignment="1">
      <alignment horizontal="center" vertical="center"/>
    </xf>
    <xf numFmtId="49" fontId="2" fillId="3" borderId="0" xfId="0" applyNumberFormat="1" applyFont="1" applyFill="1" applyAlignment="1">
      <alignment horizontal="center"/>
    </xf>
    <xf numFmtId="0" fontId="7" fillId="8" borderId="0" xfId="0" applyFont="1" applyFill="1" applyBorder="1" applyAlignment="1"/>
    <xf numFmtId="0" fontId="0" fillId="8" borderId="0" xfId="0" applyFont="1" applyFill="1" applyBorder="1" applyAlignment="1"/>
    <xf numFmtId="0" fontId="0" fillId="8" borderId="0" xfId="0" applyFont="1" applyFill="1" applyBorder="1" applyAlignment="1">
      <alignment horizontal="center"/>
    </xf>
    <xf numFmtId="0" fontId="6" fillId="8" borderId="0" xfId="0" applyFont="1" applyFill="1" applyBorder="1" applyAlignment="1"/>
    <xf numFmtId="0" fontId="8" fillId="8" borderId="0" xfId="0" applyFont="1" applyFill="1" applyBorder="1" applyAlignment="1"/>
    <xf numFmtId="0" fontId="9" fillId="8" borderId="0" xfId="0" applyFont="1" applyFill="1" applyBorder="1" applyAlignment="1"/>
    <xf numFmtId="0" fontId="2" fillId="0" borderId="0" xfId="0" applyFont="1"/>
    <xf numFmtId="0" fontId="0" fillId="0" borderId="0" xfId="0" applyFont="1" applyAlignment="1"/>
    <xf numFmtId="0" fontId="0" fillId="0" borderId="0" xfId="1" applyNumberFormat="1" applyFont="1" applyAlignment="1"/>
    <xf numFmtId="0" fontId="2" fillId="8" borderId="0" xfId="0" applyFont="1" applyFill="1"/>
    <xf numFmtId="0" fontId="0" fillId="8" borderId="0" xfId="0" applyFill="1" applyAlignment="1"/>
    <xf numFmtId="49" fontId="0" fillId="8" borderId="0" xfId="0" applyNumberFormat="1" applyFill="1"/>
    <xf numFmtId="0" fontId="0" fillId="8" borderId="0" xfId="0" applyNumberFormat="1" applyFill="1"/>
  </cellXfs>
  <cellStyles count="2">
    <cellStyle name="Comma 2" xfId="1"/>
    <cellStyle name="Normal" xfId="0" builtinId="0"/>
  </cellStyles>
  <dxfs count="22">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New Test ( Include AutoRange</a:t>
            </a:r>
            <a:r>
              <a:rPr lang="en-MY" baseline="0"/>
              <a:t> process)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267385089527089"/>
          <c:y val="1.3318173010760727E-2"/>
          <c:w val="0.82123840769903766"/>
          <c:h val="0.72088764946048411"/>
        </c:manualLayout>
      </c:layout>
      <c:lineChart>
        <c:grouping val="standard"/>
        <c:varyColors val="0"/>
        <c:ser>
          <c:idx val="0"/>
          <c:order val="0"/>
          <c:spPr>
            <a:ln w="28575" cap="rnd">
              <a:solidFill>
                <a:schemeClr val="accent1"/>
              </a:solidFill>
              <a:round/>
            </a:ln>
            <a:effectLst/>
          </c:spPr>
          <c:marker>
            <c:symbol val="square"/>
            <c:size val="5"/>
            <c:spPr>
              <a:solidFill>
                <a:srgbClr val="FF0000"/>
              </a:solidFill>
              <a:ln w="9525">
                <a:solidFill>
                  <a:schemeClr val="accent1"/>
                </a:solidFill>
              </a:ln>
              <a:effectLst/>
            </c:spPr>
          </c:marker>
          <c:cat>
            <c:numRef>
              <c:f>'1RangeSearch-Flow2'!$P$20:$P$92</c:f>
              <c:numCache>
                <c:formatCode>0</c:formatCode>
                <c:ptCount val="73"/>
                <c:pt idx="0">
                  <c:v>0</c:v>
                </c:pt>
                <c:pt idx="1">
                  <c:v>0</c:v>
                </c:pt>
                <c:pt idx="2">
                  <c:v>100</c:v>
                </c:pt>
                <c:pt idx="3">
                  <c:v>100</c:v>
                </c:pt>
                <c:pt idx="4">
                  <c:v>200</c:v>
                </c:pt>
                <c:pt idx="5">
                  <c:v>200</c:v>
                </c:pt>
                <c:pt idx="6">
                  <c:v>200</c:v>
                </c:pt>
                <c:pt idx="7">
                  <c:v>200</c:v>
                </c:pt>
                <c:pt idx="8">
                  <c:v>200</c:v>
                </c:pt>
                <c:pt idx="9">
                  <c:v>200</c:v>
                </c:pt>
                <c:pt idx="10">
                  <c:v>300</c:v>
                </c:pt>
                <c:pt idx="11">
                  <c:v>300</c:v>
                </c:pt>
                <c:pt idx="12">
                  <c:v>300</c:v>
                </c:pt>
                <c:pt idx="13">
                  <c:v>400</c:v>
                </c:pt>
                <c:pt idx="14">
                  <c:v>400</c:v>
                </c:pt>
                <c:pt idx="15">
                  <c:v>400</c:v>
                </c:pt>
                <c:pt idx="16">
                  <c:v>400</c:v>
                </c:pt>
                <c:pt idx="17">
                  <c:v>500</c:v>
                </c:pt>
                <c:pt idx="18">
                  <c:v>500</c:v>
                </c:pt>
                <c:pt idx="19">
                  <c:v>600</c:v>
                </c:pt>
                <c:pt idx="20">
                  <c:v>600</c:v>
                </c:pt>
                <c:pt idx="21">
                  <c:v>700</c:v>
                </c:pt>
                <c:pt idx="22">
                  <c:v>700</c:v>
                </c:pt>
                <c:pt idx="23">
                  <c:v>700</c:v>
                </c:pt>
                <c:pt idx="24">
                  <c:v>700</c:v>
                </c:pt>
                <c:pt idx="25">
                  <c:v>800</c:v>
                </c:pt>
                <c:pt idx="26">
                  <c:v>800</c:v>
                </c:pt>
                <c:pt idx="27">
                  <c:v>800</c:v>
                </c:pt>
                <c:pt idx="28">
                  <c:v>900</c:v>
                </c:pt>
                <c:pt idx="29">
                  <c:v>900</c:v>
                </c:pt>
                <c:pt idx="30">
                  <c:v>1000</c:v>
                </c:pt>
                <c:pt idx="31">
                  <c:v>1000</c:v>
                </c:pt>
                <c:pt idx="32">
                  <c:v>1100</c:v>
                </c:pt>
                <c:pt idx="33">
                  <c:v>1100</c:v>
                </c:pt>
                <c:pt idx="34">
                  <c:v>1100</c:v>
                </c:pt>
                <c:pt idx="35">
                  <c:v>1200</c:v>
                </c:pt>
                <c:pt idx="36">
                  <c:v>1200</c:v>
                </c:pt>
                <c:pt idx="37">
                  <c:v>1300</c:v>
                </c:pt>
                <c:pt idx="38">
                  <c:v>1300</c:v>
                </c:pt>
                <c:pt idx="39">
                  <c:v>1400</c:v>
                </c:pt>
                <c:pt idx="40">
                  <c:v>1400</c:v>
                </c:pt>
                <c:pt idx="41">
                  <c:v>1500</c:v>
                </c:pt>
                <c:pt idx="42">
                  <c:v>1500</c:v>
                </c:pt>
                <c:pt idx="43">
                  <c:v>1600</c:v>
                </c:pt>
                <c:pt idx="44">
                  <c:v>1600</c:v>
                </c:pt>
                <c:pt idx="45">
                  <c:v>1700</c:v>
                </c:pt>
                <c:pt idx="46">
                  <c:v>1700</c:v>
                </c:pt>
                <c:pt idx="47">
                  <c:v>1800</c:v>
                </c:pt>
                <c:pt idx="48">
                  <c:v>1800</c:v>
                </c:pt>
                <c:pt idx="49">
                  <c:v>1900</c:v>
                </c:pt>
                <c:pt idx="50">
                  <c:v>1900</c:v>
                </c:pt>
                <c:pt idx="51">
                  <c:v>2000</c:v>
                </c:pt>
                <c:pt idx="52">
                  <c:v>2000</c:v>
                </c:pt>
                <c:pt idx="53">
                  <c:v>2100</c:v>
                </c:pt>
                <c:pt idx="54">
                  <c:v>2100</c:v>
                </c:pt>
                <c:pt idx="55">
                  <c:v>2200</c:v>
                </c:pt>
                <c:pt idx="56">
                  <c:v>2200</c:v>
                </c:pt>
                <c:pt idx="57">
                  <c:v>2300</c:v>
                </c:pt>
                <c:pt idx="58">
                  <c:v>2300</c:v>
                </c:pt>
                <c:pt idx="59">
                  <c:v>2400</c:v>
                </c:pt>
                <c:pt idx="60">
                  <c:v>2400</c:v>
                </c:pt>
                <c:pt idx="61">
                  <c:v>2500</c:v>
                </c:pt>
                <c:pt idx="62">
                  <c:v>2500</c:v>
                </c:pt>
                <c:pt idx="63">
                  <c:v>2600</c:v>
                </c:pt>
                <c:pt idx="64">
                  <c:v>2600</c:v>
                </c:pt>
                <c:pt idx="65">
                  <c:v>2700</c:v>
                </c:pt>
                <c:pt idx="66">
                  <c:v>2700</c:v>
                </c:pt>
                <c:pt idx="67">
                  <c:v>2800</c:v>
                </c:pt>
                <c:pt idx="68">
                  <c:v>2800</c:v>
                </c:pt>
                <c:pt idx="69">
                  <c:v>2900</c:v>
                </c:pt>
                <c:pt idx="70">
                  <c:v>2900</c:v>
                </c:pt>
                <c:pt idx="71">
                  <c:v>3000</c:v>
                </c:pt>
                <c:pt idx="72">
                  <c:v>3000</c:v>
                </c:pt>
              </c:numCache>
            </c:numRef>
          </c:cat>
          <c:val>
            <c:numRef>
              <c:f>'1RangeSearch-Flow2'!$T$20:$T$92</c:f>
              <c:numCache>
                <c:formatCode>##0.0E+00</c:formatCode>
                <c:ptCount val="73"/>
                <c:pt idx="0">
                  <c:v>5.8761496543884278E-10</c:v>
                </c:pt>
                <c:pt idx="1">
                  <c:v>1.2843260765075682E-10</c:v>
                </c:pt>
                <c:pt idx="2">
                  <c:v>1.484818935394287E-9</c:v>
                </c:pt>
                <c:pt idx="3">
                  <c:v>2.2389519691467283E-9</c:v>
                </c:pt>
                <c:pt idx="4">
                  <c:v>2.2389488220214844E-9</c:v>
                </c:pt>
                <c:pt idx="5">
                  <c:v>2.2389488220214845E-8</c:v>
                </c:pt>
                <c:pt idx="6">
                  <c:v>2.0981207370758057E-7</c:v>
                </c:pt>
                <c:pt idx="7">
                  <c:v>2.1904720783233639E-6</c:v>
                </c:pt>
                <c:pt idx="8">
                  <c:v>6.303870201110839E-6</c:v>
                </c:pt>
                <c:pt idx="9">
                  <c:v>2.6794624328613275E-7</c:v>
                </c:pt>
                <c:pt idx="10">
                  <c:v>8.1774377822875968E-7</c:v>
                </c:pt>
                <c:pt idx="11">
                  <c:v>5.1946868896484367E-7</c:v>
                </c:pt>
                <c:pt idx="12">
                  <c:v>1.8575219631195066E-6</c:v>
                </c:pt>
                <c:pt idx="13">
                  <c:v>2.167020750045776E-6</c:v>
                </c:pt>
                <c:pt idx="14">
                  <c:v>2.1935898303985592E-5</c:v>
                </c:pt>
                <c:pt idx="15">
                  <c:v>1.544531440734863E-4</c:v>
                </c:pt>
                <c:pt idx="16">
                  <c:v>1.5449500083923338E-5</c:v>
                </c:pt>
                <c:pt idx="17">
                  <c:v>9.5103659629821766E-5</c:v>
                </c:pt>
                <c:pt idx="18">
                  <c:v>9.8843598365783668E-5</c:v>
                </c:pt>
                <c:pt idx="19">
                  <c:v>1.5433638572692868E-4</c:v>
                </c:pt>
                <c:pt idx="20">
                  <c:v>2.1716008663177488E-4</c:v>
                </c:pt>
                <c:pt idx="21">
                  <c:v>2.1717723846435545E-4</c:v>
                </c:pt>
                <c:pt idx="22">
                  <c:v>2.1914261817932127E-3</c:v>
                </c:pt>
                <c:pt idx="23">
                  <c:v>8.8832855224609368E-3</c:v>
                </c:pt>
                <c:pt idx="24">
                  <c:v>7.7535724639892574E-4</c:v>
                </c:pt>
                <c:pt idx="25">
                  <c:v>9.5818424224853509E-4</c:v>
                </c:pt>
                <c:pt idx="26">
                  <c:v>3.5243973731994627E-4</c:v>
                </c:pt>
                <c:pt idx="27">
                  <c:v>1.2190080165863035E-3</c:v>
                </c:pt>
                <c:pt idx="28">
                  <c:v>1.4478139877319334E-3</c:v>
                </c:pt>
                <c:pt idx="29">
                  <c:v>1.8500638008117675E-3</c:v>
                </c:pt>
                <c:pt idx="30">
                  <c:v>1.8839599132537842E-3</c:v>
                </c:pt>
                <c:pt idx="31">
                  <c:v>2.2406776428222654E-3</c:v>
                </c:pt>
                <c:pt idx="32">
                  <c:v>2.2405507087707517E-3</c:v>
                </c:pt>
                <c:pt idx="33">
                  <c:v>2.0313403129577634E-2</c:v>
                </c:pt>
                <c:pt idx="34">
                  <c:v>3.0701570510864259E-3</c:v>
                </c:pt>
                <c:pt idx="35">
                  <c:v>3.6923804283142086E-3</c:v>
                </c:pt>
                <c:pt idx="36">
                  <c:v>3.6925640106201169E-3</c:v>
                </c:pt>
                <c:pt idx="37">
                  <c:v>4.1401271820068362E-3</c:v>
                </c:pt>
                <c:pt idx="38">
                  <c:v>4.3184380531311036E-3</c:v>
                </c:pt>
                <c:pt idx="39">
                  <c:v>4.9584846496582022E-3</c:v>
                </c:pt>
                <c:pt idx="40">
                  <c:v>4.9585895538330075E-3</c:v>
                </c:pt>
                <c:pt idx="41">
                  <c:v>5.4553790092468262E-3</c:v>
                </c:pt>
                <c:pt idx="42">
                  <c:v>5.6104168891906734E-3</c:v>
                </c:pt>
                <c:pt idx="43">
                  <c:v>5.8057484626770021E-3</c:v>
                </c:pt>
                <c:pt idx="44">
                  <c:v>6.2700333595275869E-3</c:v>
                </c:pt>
                <c:pt idx="45">
                  <c:v>6.8144702911376942E-3</c:v>
                </c:pt>
                <c:pt idx="46">
                  <c:v>6.9307146072387698E-3</c:v>
                </c:pt>
                <c:pt idx="47">
                  <c:v>7.1522407531738278E-3</c:v>
                </c:pt>
                <c:pt idx="48">
                  <c:v>7.5850071907043451E-3</c:v>
                </c:pt>
                <c:pt idx="49">
                  <c:v>8.1765041351318356E-3</c:v>
                </c:pt>
                <c:pt idx="50">
                  <c:v>8.2580304145812976E-3</c:v>
                </c:pt>
                <c:pt idx="51">
                  <c:v>8.5184655189514159E-3</c:v>
                </c:pt>
                <c:pt idx="52">
                  <c:v>8.9196767807006826E-3</c:v>
                </c:pt>
                <c:pt idx="53">
                  <c:v>9.5243864059448239E-3</c:v>
                </c:pt>
                <c:pt idx="54">
                  <c:v>9.5806517601013177E-3</c:v>
                </c:pt>
                <c:pt idx="55">
                  <c:v>9.86336326599121E-3</c:v>
                </c:pt>
                <c:pt idx="56">
                  <c:v>1.0243667125701903E-2</c:v>
                </c:pt>
                <c:pt idx="57">
                  <c:v>1.0882790565490722E-2</c:v>
                </c:pt>
                <c:pt idx="58">
                  <c:v>1.091585111618042E-2</c:v>
                </c:pt>
                <c:pt idx="59">
                  <c:v>1.1235719680786132E-2</c:v>
                </c:pt>
                <c:pt idx="60">
                  <c:v>1.1590311527252197E-2</c:v>
                </c:pt>
                <c:pt idx="61">
                  <c:v>1.2273153781890868E-2</c:v>
                </c:pt>
                <c:pt idx="62">
                  <c:v>1.2274034976959227E-2</c:v>
                </c:pt>
                <c:pt idx="63">
                  <c:v>1.262791872024536E-2</c:v>
                </c:pt>
                <c:pt idx="64">
                  <c:v>1.2938739299774168E-2</c:v>
                </c:pt>
                <c:pt idx="65">
                  <c:v>1.3614243507385253E-2</c:v>
                </c:pt>
                <c:pt idx="66">
                  <c:v>1.3614689350128174E-2</c:v>
                </c:pt>
                <c:pt idx="67">
                  <c:v>1.4012779712677002E-2</c:v>
                </c:pt>
                <c:pt idx="68">
                  <c:v>1.4289973258972166E-2</c:v>
                </c:pt>
                <c:pt idx="69">
                  <c:v>1.4962812900543212E-2</c:v>
                </c:pt>
                <c:pt idx="70">
                  <c:v>1.4963961601257323E-2</c:v>
                </c:pt>
                <c:pt idx="71">
                  <c:v>1.5385015487670897E-2</c:v>
                </c:pt>
                <c:pt idx="72">
                  <c:v>1.5628209590911865E-2</c:v>
                </c:pt>
              </c:numCache>
            </c:numRef>
          </c:val>
          <c:smooth val="0"/>
          <c:extLst xmlns:c16r2="http://schemas.microsoft.com/office/drawing/2015/06/chart">
            <c:ext xmlns:c16="http://schemas.microsoft.com/office/drawing/2014/chart" uri="{C3380CC4-5D6E-409C-BE32-E72D297353CC}">
              <c16:uniqueId val="{00000000-46E8-4746-AD34-BCC88322730F}"/>
            </c:ext>
          </c:extLst>
        </c:ser>
        <c:dLbls>
          <c:showLegendKey val="0"/>
          <c:showVal val="0"/>
          <c:showCatName val="0"/>
          <c:showSerName val="0"/>
          <c:showPercent val="0"/>
          <c:showBubbleSize val="0"/>
        </c:dLbls>
        <c:marker val="1"/>
        <c:smooth val="0"/>
        <c:axId val="1822594208"/>
        <c:axId val="1822602912"/>
      </c:lineChart>
      <c:catAx>
        <c:axId val="182259420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602912"/>
        <c:crosses val="autoZero"/>
        <c:auto val="1"/>
        <c:lblAlgn val="ctr"/>
        <c:lblOffset val="100"/>
        <c:noMultiLvlLbl val="0"/>
      </c:catAx>
      <c:valAx>
        <c:axId val="1822602912"/>
        <c:scaling>
          <c:orientation val="minMax"/>
        </c:scaling>
        <c:delete val="0"/>
        <c:axPos val="l"/>
        <c:majorGridlines>
          <c:spPr>
            <a:ln w="9525" cap="flat" cmpd="sng" algn="ctr">
              <a:solidFill>
                <a:schemeClr val="tx1">
                  <a:lumMod val="15000"/>
                  <a:lumOff val="85000"/>
                </a:schemeClr>
              </a:solidFill>
              <a:round/>
            </a:ln>
            <a:effectLst/>
          </c:spPr>
        </c:majorGridlines>
        <c:numFmt formatCode="##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5942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New Test ( Include AutoRange</a:t>
            </a:r>
            <a:r>
              <a:rPr lang="en-MY" baseline="0"/>
              <a:t> process)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267385089527089"/>
          <c:y val="1.3318173010760727E-2"/>
          <c:w val="0.82123840769903766"/>
          <c:h val="0.72088764946048411"/>
        </c:manualLayout>
      </c:layout>
      <c:lineChart>
        <c:grouping val="standard"/>
        <c:varyColors val="0"/>
        <c:ser>
          <c:idx val="0"/>
          <c:order val="0"/>
          <c:spPr>
            <a:ln w="28575" cap="rnd">
              <a:solidFill>
                <a:schemeClr val="accent1"/>
              </a:solidFill>
              <a:round/>
            </a:ln>
            <a:effectLst/>
          </c:spPr>
          <c:marker>
            <c:symbol val="square"/>
            <c:size val="5"/>
            <c:spPr>
              <a:solidFill>
                <a:srgbClr val="FF0000"/>
              </a:solidFill>
              <a:ln w="9525">
                <a:solidFill>
                  <a:schemeClr val="accent1"/>
                </a:solidFill>
              </a:ln>
              <a:effectLst/>
            </c:spPr>
          </c:marker>
          <c:cat>
            <c:numRef>
              <c:f>'20mAto2nA_RemPrev'!$P$20:$P$67</c:f>
              <c:numCache>
                <c:formatCode>0</c:formatCode>
                <c:ptCount val="48"/>
                <c:pt idx="0">
                  <c:v>0</c:v>
                </c:pt>
                <c:pt idx="1">
                  <c:v>0</c:v>
                </c:pt>
                <c:pt idx="2">
                  <c:v>0</c:v>
                </c:pt>
                <c:pt idx="3">
                  <c:v>100</c:v>
                </c:pt>
                <c:pt idx="4">
                  <c:v>200</c:v>
                </c:pt>
                <c:pt idx="5">
                  <c:v>200</c:v>
                </c:pt>
                <c:pt idx="6">
                  <c:v>200</c:v>
                </c:pt>
                <c:pt idx="7">
                  <c:v>200</c:v>
                </c:pt>
                <c:pt idx="8">
                  <c:v>200</c:v>
                </c:pt>
                <c:pt idx="9">
                  <c:v>300</c:v>
                </c:pt>
                <c:pt idx="10">
                  <c:v>300</c:v>
                </c:pt>
                <c:pt idx="11">
                  <c:v>400</c:v>
                </c:pt>
                <c:pt idx="12">
                  <c:v>400</c:v>
                </c:pt>
                <c:pt idx="13">
                  <c:v>400</c:v>
                </c:pt>
                <c:pt idx="14">
                  <c:v>500</c:v>
                </c:pt>
                <c:pt idx="15">
                  <c:v>600</c:v>
                </c:pt>
                <c:pt idx="16">
                  <c:v>700</c:v>
                </c:pt>
                <c:pt idx="17">
                  <c:v>700</c:v>
                </c:pt>
                <c:pt idx="18">
                  <c:v>700</c:v>
                </c:pt>
                <c:pt idx="19">
                  <c:v>800</c:v>
                </c:pt>
                <c:pt idx="20">
                  <c:v>800</c:v>
                </c:pt>
                <c:pt idx="21">
                  <c:v>800</c:v>
                </c:pt>
                <c:pt idx="22">
                  <c:v>900</c:v>
                </c:pt>
                <c:pt idx="23">
                  <c:v>900</c:v>
                </c:pt>
                <c:pt idx="24">
                  <c:v>900</c:v>
                </c:pt>
                <c:pt idx="25">
                  <c:v>1000</c:v>
                </c:pt>
                <c:pt idx="26">
                  <c:v>1100</c:v>
                </c:pt>
                <c:pt idx="27">
                  <c:v>1200</c:v>
                </c:pt>
                <c:pt idx="28">
                  <c:v>1300</c:v>
                </c:pt>
                <c:pt idx="29">
                  <c:v>1400</c:v>
                </c:pt>
                <c:pt idx="30">
                  <c:v>1500</c:v>
                </c:pt>
                <c:pt idx="31">
                  <c:v>1600</c:v>
                </c:pt>
                <c:pt idx="32">
                  <c:v>1700</c:v>
                </c:pt>
                <c:pt idx="33">
                  <c:v>1800</c:v>
                </c:pt>
                <c:pt idx="34">
                  <c:v>1900</c:v>
                </c:pt>
                <c:pt idx="35">
                  <c:v>2000</c:v>
                </c:pt>
                <c:pt idx="36">
                  <c:v>2100</c:v>
                </c:pt>
                <c:pt idx="37">
                  <c:v>2200</c:v>
                </c:pt>
                <c:pt idx="38">
                  <c:v>2300</c:v>
                </c:pt>
                <c:pt idx="39">
                  <c:v>2400</c:v>
                </c:pt>
                <c:pt idx="40">
                  <c:v>2500</c:v>
                </c:pt>
                <c:pt idx="41">
                  <c:v>2600</c:v>
                </c:pt>
                <c:pt idx="42">
                  <c:v>2700</c:v>
                </c:pt>
                <c:pt idx="43">
                  <c:v>2800</c:v>
                </c:pt>
                <c:pt idx="44">
                  <c:v>2900</c:v>
                </c:pt>
                <c:pt idx="45">
                  <c:v>3000</c:v>
                </c:pt>
              </c:numCache>
            </c:numRef>
          </c:cat>
          <c:val>
            <c:numRef>
              <c:f>'20mAto2nA_RemPrev'!$T$20:$T$67</c:f>
              <c:numCache>
                <c:formatCode>##0.0E+00</c:formatCode>
                <c:ptCount val="48"/>
                <c:pt idx="0">
                  <c:v>7.8139448165893553E-4</c:v>
                </c:pt>
                <c:pt idx="1">
                  <c:v>-6.3362121582031249E-7</c:v>
                </c:pt>
                <c:pt idx="2">
                  <c:v>5.8746337890624996E-14</c:v>
                </c:pt>
                <c:pt idx="3">
                  <c:v>1.0305245876312255E-9</c:v>
                </c:pt>
                <c:pt idx="4">
                  <c:v>2.238966655731201E-9</c:v>
                </c:pt>
                <c:pt idx="5">
                  <c:v>2.238968229293823E-8</c:v>
                </c:pt>
                <c:pt idx="6">
                  <c:v>2.2389703273773194E-7</c:v>
                </c:pt>
                <c:pt idx="7">
                  <c:v>2.1722082614898679E-6</c:v>
                </c:pt>
                <c:pt idx="8">
                  <c:v>2.4806795120239253E-6</c:v>
                </c:pt>
                <c:pt idx="9">
                  <c:v>1.0733113288879393E-6</c:v>
                </c:pt>
                <c:pt idx="10">
                  <c:v>2.2860665321350094E-7</c:v>
                </c:pt>
                <c:pt idx="11">
                  <c:v>2.1631314277648922E-6</c:v>
                </c:pt>
                <c:pt idx="12">
                  <c:v>2.2389656066894525E-5</c:v>
                </c:pt>
                <c:pt idx="13">
                  <c:v>6.8831825256347639E-5</c:v>
                </c:pt>
                <c:pt idx="14">
                  <c:v>4.5647163391113273E-5</c:v>
                </c:pt>
                <c:pt idx="15">
                  <c:v>1.6147081375122069E-4</c:v>
                </c:pt>
                <c:pt idx="16">
                  <c:v>2.1720598220825192E-4</c:v>
                </c:pt>
                <c:pt idx="17">
                  <c:v>2.1679559707641597E-3</c:v>
                </c:pt>
                <c:pt idx="18">
                  <c:v>1.3978156089782715E-2</c:v>
                </c:pt>
                <c:pt idx="19">
                  <c:v>1.1439852714538574E-3</c:v>
                </c:pt>
                <c:pt idx="20">
                  <c:v>1.3265500068664548E-4</c:v>
                </c:pt>
                <c:pt idx="21">
                  <c:v>1.1260429859161375E-4</c:v>
                </c:pt>
                <c:pt idx="22">
                  <c:v>2.1720818519592282E-4</c:v>
                </c:pt>
                <c:pt idx="23">
                  <c:v>2.1717382907867431E-3</c:v>
                </c:pt>
                <c:pt idx="24">
                  <c:v>2.2276805400848386E-2</c:v>
                </c:pt>
                <c:pt idx="25">
                  <c:v>2.2006692886352534E-3</c:v>
                </c:pt>
                <c:pt idx="26">
                  <c:v>2.9089140892028811E-3</c:v>
                </c:pt>
                <c:pt idx="27">
                  <c:v>3.634609699249267E-3</c:v>
                </c:pt>
                <c:pt idx="28">
                  <c:v>4.3457918167114258E-3</c:v>
                </c:pt>
                <c:pt idx="29">
                  <c:v>4.9861583709716797E-3</c:v>
                </c:pt>
                <c:pt idx="30">
                  <c:v>5.2457594871520999E-3</c:v>
                </c:pt>
                <c:pt idx="31">
                  <c:v>6.0256433486938479E-3</c:v>
                </c:pt>
                <c:pt idx="32">
                  <c:v>6.7992539405822752E-3</c:v>
                </c:pt>
                <c:pt idx="33">
                  <c:v>7.56496524810791E-3</c:v>
                </c:pt>
                <c:pt idx="34">
                  <c:v>8.2852268218994128E-3</c:v>
                </c:pt>
                <c:pt idx="35">
                  <c:v>8.4754180908203115E-3</c:v>
                </c:pt>
                <c:pt idx="36">
                  <c:v>9.2589001655578613E-3</c:v>
                </c:pt>
                <c:pt idx="37">
                  <c:v>1.0035663127899169E-2</c:v>
                </c:pt>
                <c:pt idx="38">
                  <c:v>1.0832950592041016E-2</c:v>
                </c:pt>
                <c:pt idx="39">
                  <c:v>1.1615262985229491E-2</c:v>
                </c:pt>
                <c:pt idx="40">
                  <c:v>1.2299075603485105E-2</c:v>
                </c:pt>
                <c:pt idx="41">
                  <c:v>1.2532282829284667E-2</c:v>
                </c:pt>
                <c:pt idx="42">
                  <c:v>1.3322908878326415E-2</c:v>
                </c:pt>
                <c:pt idx="43">
                  <c:v>1.4120054721832274E-2</c:v>
                </c:pt>
                <c:pt idx="44">
                  <c:v>1.4912715911865233E-2</c:v>
                </c:pt>
                <c:pt idx="45">
                  <c:v>1.5649478912353514E-2</c:v>
                </c:pt>
              </c:numCache>
            </c:numRef>
          </c:val>
          <c:smooth val="0"/>
          <c:extLst xmlns:c16r2="http://schemas.microsoft.com/office/drawing/2015/06/chart">
            <c:ext xmlns:c16="http://schemas.microsoft.com/office/drawing/2014/chart" uri="{C3380CC4-5D6E-409C-BE32-E72D297353CC}">
              <c16:uniqueId val="{00000000-46E8-4746-AD34-BCC88322730F}"/>
            </c:ext>
          </c:extLst>
        </c:ser>
        <c:dLbls>
          <c:showLegendKey val="0"/>
          <c:showVal val="0"/>
          <c:showCatName val="0"/>
          <c:showSerName val="0"/>
          <c:showPercent val="0"/>
          <c:showBubbleSize val="0"/>
        </c:dLbls>
        <c:marker val="1"/>
        <c:smooth val="0"/>
        <c:axId val="1870710608"/>
        <c:axId val="1870700816"/>
      </c:lineChart>
      <c:catAx>
        <c:axId val="187071060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700816"/>
        <c:crosses val="autoZero"/>
        <c:auto val="1"/>
        <c:lblAlgn val="ctr"/>
        <c:lblOffset val="100"/>
        <c:noMultiLvlLbl val="0"/>
      </c:catAx>
      <c:valAx>
        <c:axId val="1870700816"/>
        <c:scaling>
          <c:orientation val="minMax"/>
        </c:scaling>
        <c:delete val="0"/>
        <c:axPos val="l"/>
        <c:majorGridlines>
          <c:spPr>
            <a:ln w="9525" cap="flat" cmpd="sng" algn="ctr">
              <a:solidFill>
                <a:schemeClr val="tx1">
                  <a:lumMod val="15000"/>
                  <a:lumOff val="85000"/>
                </a:schemeClr>
              </a:solidFill>
              <a:round/>
            </a:ln>
            <a:effectLst/>
          </c:spPr>
        </c:majorGridlines>
        <c:numFmt formatCode="##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7106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New Test ( Include AutoRange</a:t>
            </a:r>
            <a:r>
              <a:rPr lang="en-MY" baseline="0"/>
              <a:t> process)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267385089527089"/>
          <c:y val="1.3318173010760727E-2"/>
          <c:w val="0.82123840769903766"/>
          <c:h val="0.72088764946048411"/>
        </c:manualLayout>
      </c:layout>
      <c:lineChart>
        <c:grouping val="standard"/>
        <c:varyColors val="0"/>
        <c:ser>
          <c:idx val="0"/>
          <c:order val="0"/>
          <c:spPr>
            <a:ln w="28575" cap="rnd">
              <a:solidFill>
                <a:schemeClr val="accent1"/>
              </a:solidFill>
              <a:round/>
            </a:ln>
            <a:effectLst/>
          </c:spPr>
          <c:marker>
            <c:symbol val="square"/>
            <c:size val="5"/>
            <c:spPr>
              <a:solidFill>
                <a:srgbClr val="FF0000"/>
              </a:solidFill>
              <a:ln w="9525">
                <a:solidFill>
                  <a:schemeClr val="accent1"/>
                </a:solidFill>
              </a:ln>
              <a:effectLst/>
            </c:spPr>
          </c:marker>
          <c:cat>
            <c:numRef>
              <c:f>'20mAto2nA'!$P$20:$P$61</c:f>
              <c:numCache>
                <c:formatCode>0</c:formatCode>
                <c:ptCount val="42"/>
                <c:pt idx="0">
                  <c:v>0</c:v>
                </c:pt>
                <c:pt idx="1">
                  <c:v>0</c:v>
                </c:pt>
                <c:pt idx="2">
                  <c:v>100</c:v>
                </c:pt>
                <c:pt idx="3">
                  <c:v>200</c:v>
                </c:pt>
                <c:pt idx="4">
                  <c:v>200</c:v>
                </c:pt>
                <c:pt idx="5">
                  <c:v>300</c:v>
                </c:pt>
                <c:pt idx="6">
                  <c:v>400</c:v>
                </c:pt>
                <c:pt idx="7">
                  <c:v>400</c:v>
                </c:pt>
                <c:pt idx="8">
                  <c:v>500</c:v>
                </c:pt>
                <c:pt idx="9">
                  <c:v>500</c:v>
                </c:pt>
                <c:pt idx="10">
                  <c:v>600</c:v>
                </c:pt>
                <c:pt idx="11">
                  <c:v>600</c:v>
                </c:pt>
                <c:pt idx="12">
                  <c:v>600</c:v>
                </c:pt>
                <c:pt idx="13">
                  <c:v>700</c:v>
                </c:pt>
                <c:pt idx="14">
                  <c:v>700</c:v>
                </c:pt>
                <c:pt idx="15">
                  <c:v>700</c:v>
                </c:pt>
                <c:pt idx="16">
                  <c:v>800</c:v>
                </c:pt>
                <c:pt idx="17">
                  <c:v>800</c:v>
                </c:pt>
                <c:pt idx="18">
                  <c:v>800</c:v>
                </c:pt>
                <c:pt idx="19">
                  <c:v>900</c:v>
                </c:pt>
                <c:pt idx="20">
                  <c:v>900</c:v>
                </c:pt>
                <c:pt idx="21">
                  <c:v>1000</c:v>
                </c:pt>
                <c:pt idx="22">
                  <c:v>1000</c:v>
                </c:pt>
                <c:pt idx="23">
                  <c:v>1100</c:v>
                </c:pt>
                <c:pt idx="24">
                  <c:v>1200</c:v>
                </c:pt>
                <c:pt idx="25">
                  <c:v>1300</c:v>
                </c:pt>
                <c:pt idx="26">
                  <c:v>1400</c:v>
                </c:pt>
                <c:pt idx="27">
                  <c:v>1500</c:v>
                </c:pt>
                <c:pt idx="28">
                  <c:v>1600</c:v>
                </c:pt>
                <c:pt idx="29">
                  <c:v>1700</c:v>
                </c:pt>
                <c:pt idx="30">
                  <c:v>1800</c:v>
                </c:pt>
                <c:pt idx="31">
                  <c:v>1900</c:v>
                </c:pt>
                <c:pt idx="32">
                  <c:v>2000</c:v>
                </c:pt>
                <c:pt idx="33">
                  <c:v>2100</c:v>
                </c:pt>
                <c:pt idx="34">
                  <c:v>2200</c:v>
                </c:pt>
                <c:pt idx="35">
                  <c:v>2300</c:v>
                </c:pt>
                <c:pt idx="36">
                  <c:v>2400</c:v>
                </c:pt>
                <c:pt idx="37">
                  <c:v>2500</c:v>
                </c:pt>
                <c:pt idx="38">
                  <c:v>2600</c:v>
                </c:pt>
                <c:pt idx="39">
                  <c:v>2700</c:v>
                </c:pt>
                <c:pt idx="40">
                  <c:v>2800</c:v>
                </c:pt>
                <c:pt idx="41">
                  <c:v>2900</c:v>
                </c:pt>
              </c:numCache>
            </c:numRef>
          </c:cat>
          <c:val>
            <c:numRef>
              <c:f>'20mAto2nA'!$T$20:$T$61</c:f>
              <c:numCache>
                <c:formatCode>##0.0E+00</c:formatCode>
                <c:ptCount val="42"/>
                <c:pt idx="0">
                  <c:v>-6.2837600708007808E-6</c:v>
                </c:pt>
                <c:pt idx="1">
                  <c:v>-6.278514862060546E-13</c:v>
                </c:pt>
                <c:pt idx="2">
                  <c:v>1.1126766204833985E-2</c:v>
                </c:pt>
                <c:pt idx="3">
                  <c:v>-6.0267448425292966E-6</c:v>
                </c:pt>
                <c:pt idx="4">
                  <c:v>2.6236009597778324E-10</c:v>
                </c:pt>
                <c:pt idx="5">
                  <c:v>1.6077152252197264E-2</c:v>
                </c:pt>
                <c:pt idx="6">
                  <c:v>1.1046409606933594E-5</c:v>
                </c:pt>
                <c:pt idx="7">
                  <c:v>6.2159972190856923E-6</c:v>
                </c:pt>
                <c:pt idx="8">
                  <c:v>2.2389682292938228E-5</c:v>
                </c:pt>
                <c:pt idx="9">
                  <c:v>1.6744793891906737E-4</c:v>
                </c:pt>
                <c:pt idx="10">
                  <c:v>2.1675410747528073E-4</c:v>
                </c:pt>
                <c:pt idx="11">
                  <c:v>2.1980178356170656E-3</c:v>
                </c:pt>
                <c:pt idx="12">
                  <c:v>5.2005038261413571E-3</c:v>
                </c:pt>
                <c:pt idx="13">
                  <c:v>7.9756021499633779E-4</c:v>
                </c:pt>
                <c:pt idx="14">
                  <c:v>1.2882390022277832E-4</c:v>
                </c:pt>
                <c:pt idx="15">
                  <c:v>1.0285015106201171E-4</c:v>
                </c:pt>
                <c:pt idx="16">
                  <c:v>2.1719507217407224E-4</c:v>
                </c:pt>
                <c:pt idx="17">
                  <c:v>2.1883986473083495E-3</c:v>
                </c:pt>
                <c:pt idx="18">
                  <c:v>1.3354757785797118E-2</c:v>
                </c:pt>
                <c:pt idx="19">
                  <c:v>1.8635649681091307E-3</c:v>
                </c:pt>
                <c:pt idx="20">
                  <c:v>2.3563575744628903E-4</c:v>
                </c:pt>
                <c:pt idx="21">
                  <c:v>2.0917021751403805E-3</c:v>
                </c:pt>
                <c:pt idx="22">
                  <c:v>1.5243604660034177E-2</c:v>
                </c:pt>
                <c:pt idx="23">
                  <c:v>3.0968656539916988E-3</c:v>
                </c:pt>
                <c:pt idx="24">
                  <c:v>3.2501726150512694E-3</c:v>
                </c:pt>
                <c:pt idx="25">
                  <c:v>3.9850106239318842E-3</c:v>
                </c:pt>
                <c:pt idx="26">
                  <c:v>4.7297358512878411E-3</c:v>
                </c:pt>
                <c:pt idx="27">
                  <c:v>5.4876213073730461E-3</c:v>
                </c:pt>
                <c:pt idx="28">
                  <c:v>6.256516456604003E-3</c:v>
                </c:pt>
                <c:pt idx="29">
                  <c:v>6.9576435089111323E-3</c:v>
                </c:pt>
                <c:pt idx="30">
                  <c:v>7.1472945213317861E-3</c:v>
                </c:pt>
                <c:pt idx="31">
                  <c:v>7.922578334808349E-3</c:v>
                </c:pt>
                <c:pt idx="32">
                  <c:v>8.7062492370605458E-3</c:v>
                </c:pt>
                <c:pt idx="33">
                  <c:v>9.4911999702453603E-3</c:v>
                </c:pt>
                <c:pt idx="34">
                  <c:v>1.0269116878509522E-2</c:v>
                </c:pt>
                <c:pt idx="35">
                  <c:v>1.0941264152526855E-2</c:v>
                </c:pt>
                <c:pt idx="36">
                  <c:v>1.1184075355529784E-2</c:v>
                </c:pt>
                <c:pt idx="37">
                  <c:v>1.1990421295166014E-2</c:v>
                </c:pt>
                <c:pt idx="38">
                  <c:v>1.2787729740142821E-2</c:v>
                </c:pt>
                <c:pt idx="39">
                  <c:v>1.3579153060913085E-2</c:v>
                </c:pt>
                <c:pt idx="40">
                  <c:v>1.4312055587768553E-2</c:v>
                </c:pt>
                <c:pt idx="41">
                  <c:v>1.4488336563110351E-2</c:v>
                </c:pt>
              </c:numCache>
            </c:numRef>
          </c:val>
          <c:smooth val="0"/>
          <c:extLst xmlns:c16r2="http://schemas.microsoft.com/office/drawing/2015/06/chart">
            <c:ext xmlns:c16="http://schemas.microsoft.com/office/drawing/2014/chart" uri="{C3380CC4-5D6E-409C-BE32-E72D297353CC}">
              <c16:uniqueId val="{00000000-46E8-4746-AD34-BCC88322730F}"/>
            </c:ext>
          </c:extLst>
        </c:ser>
        <c:dLbls>
          <c:showLegendKey val="0"/>
          <c:showVal val="0"/>
          <c:showCatName val="0"/>
          <c:showSerName val="0"/>
          <c:showPercent val="0"/>
          <c:showBubbleSize val="0"/>
        </c:dLbls>
        <c:marker val="1"/>
        <c:smooth val="0"/>
        <c:axId val="1870701360"/>
        <c:axId val="1870706800"/>
      </c:lineChart>
      <c:catAx>
        <c:axId val="187070136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706800"/>
        <c:crosses val="autoZero"/>
        <c:auto val="1"/>
        <c:lblAlgn val="ctr"/>
        <c:lblOffset val="100"/>
        <c:noMultiLvlLbl val="0"/>
      </c:catAx>
      <c:valAx>
        <c:axId val="1870706800"/>
        <c:scaling>
          <c:orientation val="minMax"/>
        </c:scaling>
        <c:delete val="0"/>
        <c:axPos val="l"/>
        <c:majorGridlines>
          <c:spPr>
            <a:ln w="9525" cap="flat" cmpd="sng" algn="ctr">
              <a:solidFill>
                <a:schemeClr val="tx1">
                  <a:lumMod val="15000"/>
                  <a:lumOff val="85000"/>
                </a:schemeClr>
              </a:solidFill>
              <a:round/>
            </a:ln>
            <a:effectLst/>
          </c:spPr>
        </c:majorGridlines>
        <c:numFmt formatCode="##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70136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sz="1800" b="0" i="0" baseline="0">
                <a:effectLst/>
              </a:rPr>
              <a:t>Final Plot (Remove Extra vstep</a:t>
            </a:r>
            <a:endParaRPr lang="en-US" sz="14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267385089527089"/>
          <c:y val="1.3318173010760727E-2"/>
          <c:w val="0.82123840769903766"/>
          <c:h val="0.72088764946048411"/>
        </c:manualLayout>
      </c:layout>
      <c:lineChart>
        <c:grouping val="standard"/>
        <c:varyColors val="0"/>
        <c:ser>
          <c:idx val="0"/>
          <c:order val="0"/>
          <c:spPr>
            <a:ln w="28575" cap="rnd">
              <a:solidFill>
                <a:schemeClr val="accent1"/>
              </a:solidFill>
              <a:round/>
            </a:ln>
            <a:effectLst/>
          </c:spPr>
          <c:marker>
            <c:symbol val="square"/>
            <c:size val="5"/>
            <c:spPr>
              <a:solidFill>
                <a:srgbClr val="FF0000"/>
              </a:solidFill>
              <a:ln w="9525">
                <a:solidFill>
                  <a:schemeClr val="accent1"/>
                </a:solidFill>
              </a:ln>
              <a:effectLst/>
            </c:spPr>
          </c:marker>
          <c:cat>
            <c:numRef>
              <c:f>'1RangeSearch-Flow2'!$P$99:$P$129</c:f>
              <c:numCache>
                <c:formatCode>0</c:formatCode>
                <c:ptCount val="3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numCache>
            </c:numRef>
          </c:cat>
          <c:val>
            <c:numRef>
              <c:f>'1RangeSearch-Flow2'!$T$99:$T$129</c:f>
              <c:numCache>
                <c:formatCode>##0.0E+00</c:formatCode>
                <c:ptCount val="31"/>
                <c:pt idx="0">
                  <c:v>1.2843260765075682E-10</c:v>
                </c:pt>
                <c:pt idx="1">
                  <c:v>2.2389519691467283E-9</c:v>
                </c:pt>
                <c:pt idx="2">
                  <c:v>2.6794624328613275E-7</c:v>
                </c:pt>
                <c:pt idx="3">
                  <c:v>1.8575219631195066E-6</c:v>
                </c:pt>
                <c:pt idx="4">
                  <c:v>1.5449500083923338E-5</c:v>
                </c:pt>
                <c:pt idx="5">
                  <c:v>9.8843598365783668E-5</c:v>
                </c:pt>
                <c:pt idx="6">
                  <c:v>2.1716008663177488E-4</c:v>
                </c:pt>
                <c:pt idx="7">
                  <c:v>7.7535724639892574E-4</c:v>
                </c:pt>
                <c:pt idx="8">
                  <c:v>1.2190080165863035E-3</c:v>
                </c:pt>
                <c:pt idx="9">
                  <c:v>1.8500638008117675E-3</c:v>
                </c:pt>
                <c:pt idx="10">
                  <c:v>2.2406776428222654E-3</c:v>
                </c:pt>
                <c:pt idx="11">
                  <c:v>3.0701570510864259E-3</c:v>
                </c:pt>
                <c:pt idx="12">
                  <c:v>3.6925640106201169E-3</c:v>
                </c:pt>
                <c:pt idx="13">
                  <c:v>4.3184380531311036E-3</c:v>
                </c:pt>
                <c:pt idx="14">
                  <c:v>4.9585895538330075E-3</c:v>
                </c:pt>
                <c:pt idx="15">
                  <c:v>5.6104168891906734E-3</c:v>
                </c:pt>
                <c:pt idx="16">
                  <c:v>6.2700333595275869E-3</c:v>
                </c:pt>
                <c:pt idx="17">
                  <c:v>6.9307146072387698E-3</c:v>
                </c:pt>
                <c:pt idx="18">
                  <c:v>7.5850071907043451E-3</c:v>
                </c:pt>
                <c:pt idx="19">
                  <c:v>8.2580304145812976E-3</c:v>
                </c:pt>
                <c:pt idx="20">
                  <c:v>8.9196767807006826E-3</c:v>
                </c:pt>
                <c:pt idx="21">
                  <c:v>9.5806517601013177E-3</c:v>
                </c:pt>
                <c:pt idx="22">
                  <c:v>1.0243667125701903E-2</c:v>
                </c:pt>
                <c:pt idx="23">
                  <c:v>1.091585111618042E-2</c:v>
                </c:pt>
                <c:pt idx="24">
                  <c:v>1.1590311527252197E-2</c:v>
                </c:pt>
                <c:pt idx="25">
                  <c:v>1.2274034976959227E-2</c:v>
                </c:pt>
                <c:pt idx="26">
                  <c:v>1.2938739299774168E-2</c:v>
                </c:pt>
                <c:pt idx="27">
                  <c:v>1.3614689350128174E-2</c:v>
                </c:pt>
                <c:pt idx="28">
                  <c:v>1.4289973258972166E-2</c:v>
                </c:pt>
                <c:pt idx="29">
                  <c:v>1.4963961601257323E-2</c:v>
                </c:pt>
                <c:pt idx="30">
                  <c:v>1.5628209590911865E-2</c:v>
                </c:pt>
              </c:numCache>
            </c:numRef>
          </c:val>
          <c:smooth val="0"/>
          <c:extLst xmlns:c16r2="http://schemas.microsoft.com/office/drawing/2015/06/chart">
            <c:ext xmlns:c16="http://schemas.microsoft.com/office/drawing/2014/chart" uri="{C3380CC4-5D6E-409C-BE32-E72D297353CC}">
              <c16:uniqueId val="{00000000-46E8-4746-AD34-BCC88322730F}"/>
            </c:ext>
          </c:extLst>
        </c:ser>
        <c:dLbls>
          <c:showLegendKey val="0"/>
          <c:showVal val="0"/>
          <c:showCatName val="0"/>
          <c:showSerName val="0"/>
          <c:showPercent val="0"/>
          <c:showBubbleSize val="0"/>
        </c:dLbls>
        <c:marker val="1"/>
        <c:smooth val="0"/>
        <c:axId val="1870711152"/>
        <c:axId val="1870707344"/>
      </c:lineChart>
      <c:catAx>
        <c:axId val="187071115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707344"/>
        <c:crosses val="autoZero"/>
        <c:auto val="1"/>
        <c:lblAlgn val="ctr"/>
        <c:lblOffset val="100"/>
        <c:noMultiLvlLbl val="0"/>
      </c:catAx>
      <c:valAx>
        <c:axId val="1870707344"/>
        <c:scaling>
          <c:orientation val="minMax"/>
        </c:scaling>
        <c:delete val="0"/>
        <c:axPos val="l"/>
        <c:majorGridlines>
          <c:spPr>
            <a:ln w="9525" cap="flat" cmpd="sng" algn="ctr">
              <a:solidFill>
                <a:schemeClr val="tx1">
                  <a:lumMod val="15000"/>
                  <a:lumOff val="85000"/>
                </a:schemeClr>
              </a:solidFill>
              <a:round/>
            </a:ln>
            <a:effectLst/>
          </c:spPr>
        </c:majorGridlines>
        <c:numFmt formatCode="##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7111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New Test ( Include AutoRange</a:t>
            </a:r>
            <a:r>
              <a:rPr lang="en-MY" baseline="0"/>
              <a:t> process)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267385089527089"/>
          <c:y val="1.3318173010760727E-2"/>
          <c:w val="0.82123840769903766"/>
          <c:h val="0.72088764946048411"/>
        </c:manualLayout>
      </c:layout>
      <c:lineChart>
        <c:grouping val="standard"/>
        <c:varyColors val="0"/>
        <c:ser>
          <c:idx val="0"/>
          <c:order val="0"/>
          <c:spPr>
            <a:ln w="28575" cap="rnd">
              <a:solidFill>
                <a:schemeClr val="accent1"/>
              </a:solidFill>
              <a:round/>
            </a:ln>
            <a:effectLst/>
          </c:spPr>
          <c:marker>
            <c:symbol val="square"/>
            <c:size val="5"/>
            <c:spPr>
              <a:solidFill>
                <a:srgbClr val="FF0000"/>
              </a:solidFill>
              <a:ln w="9525">
                <a:solidFill>
                  <a:schemeClr val="accent1"/>
                </a:solidFill>
              </a:ln>
              <a:effectLst/>
            </c:spPr>
          </c:marker>
          <c:cat>
            <c:numRef>
              <c:f>'1RangeSearch-Flow3'!$P$20:$P$58</c:f>
              <c:numCache>
                <c:formatCode>0</c:formatCode>
                <c:ptCount val="39"/>
                <c:pt idx="0">
                  <c:v>0</c:v>
                </c:pt>
                <c:pt idx="1">
                  <c:v>100</c:v>
                </c:pt>
                <c:pt idx="2">
                  <c:v>200</c:v>
                </c:pt>
                <c:pt idx="3">
                  <c:v>200</c:v>
                </c:pt>
                <c:pt idx="4">
                  <c:v>200</c:v>
                </c:pt>
                <c:pt idx="5">
                  <c:v>200</c:v>
                </c:pt>
                <c:pt idx="6">
                  <c:v>200</c:v>
                </c:pt>
                <c:pt idx="7">
                  <c:v>300</c:v>
                </c:pt>
                <c:pt idx="8">
                  <c:v>400</c:v>
                </c:pt>
                <c:pt idx="9">
                  <c:v>500</c:v>
                </c:pt>
                <c:pt idx="10">
                  <c:v>500</c:v>
                </c:pt>
                <c:pt idx="11">
                  <c:v>500</c:v>
                </c:pt>
                <c:pt idx="12">
                  <c:v>600</c:v>
                </c:pt>
                <c:pt idx="13">
                  <c:v>700</c:v>
                </c:pt>
                <c:pt idx="14">
                  <c:v>800</c:v>
                </c:pt>
                <c:pt idx="15">
                  <c:v>900</c:v>
                </c:pt>
                <c:pt idx="16">
                  <c:v>1000</c:v>
                </c:pt>
                <c:pt idx="17">
                  <c:v>1100</c:v>
                </c:pt>
                <c:pt idx="18">
                  <c:v>1100</c:v>
                </c:pt>
                <c:pt idx="19">
                  <c:v>1200</c:v>
                </c:pt>
                <c:pt idx="20">
                  <c:v>1300</c:v>
                </c:pt>
                <c:pt idx="21">
                  <c:v>1400</c:v>
                </c:pt>
                <c:pt idx="22">
                  <c:v>1500</c:v>
                </c:pt>
                <c:pt idx="23">
                  <c:v>1600</c:v>
                </c:pt>
                <c:pt idx="24">
                  <c:v>1700</c:v>
                </c:pt>
                <c:pt idx="25">
                  <c:v>1800</c:v>
                </c:pt>
                <c:pt idx="26">
                  <c:v>1900</c:v>
                </c:pt>
                <c:pt idx="27">
                  <c:v>2000</c:v>
                </c:pt>
                <c:pt idx="28">
                  <c:v>2100</c:v>
                </c:pt>
                <c:pt idx="29">
                  <c:v>2200</c:v>
                </c:pt>
                <c:pt idx="30">
                  <c:v>2300</c:v>
                </c:pt>
                <c:pt idx="31">
                  <c:v>2400</c:v>
                </c:pt>
                <c:pt idx="32">
                  <c:v>2500</c:v>
                </c:pt>
                <c:pt idx="33">
                  <c:v>2600</c:v>
                </c:pt>
                <c:pt idx="34">
                  <c:v>2700</c:v>
                </c:pt>
                <c:pt idx="35">
                  <c:v>2800</c:v>
                </c:pt>
                <c:pt idx="36">
                  <c:v>2900</c:v>
                </c:pt>
                <c:pt idx="37">
                  <c:v>3000</c:v>
                </c:pt>
              </c:numCache>
            </c:numRef>
          </c:cat>
          <c:val>
            <c:numRef>
              <c:f>'1RangeSearch-Flow3'!$T$20:$T$58</c:f>
              <c:numCache>
                <c:formatCode>##0.0E+00</c:formatCode>
                <c:ptCount val="39"/>
                <c:pt idx="0">
                  <c:v>-6.3624382019042973E-13</c:v>
                </c:pt>
                <c:pt idx="1">
                  <c:v>9.6228284835815421E-10</c:v>
                </c:pt>
                <c:pt idx="2">
                  <c:v>2.2389640331268311E-9</c:v>
                </c:pt>
                <c:pt idx="3">
                  <c:v>2.2389650821685789E-8</c:v>
                </c:pt>
                <c:pt idx="4">
                  <c:v>2.2389677047729494E-7</c:v>
                </c:pt>
                <c:pt idx="5">
                  <c:v>2.1727375030517577E-6</c:v>
                </c:pt>
                <c:pt idx="6">
                  <c:v>3.8306388854980466E-6</c:v>
                </c:pt>
                <c:pt idx="7">
                  <c:v>2.325893402099609E-6</c:v>
                </c:pt>
                <c:pt idx="8">
                  <c:v>8.0164990425109853E-6</c:v>
                </c:pt>
                <c:pt idx="9">
                  <c:v>2.0398726940155027E-5</c:v>
                </c:pt>
                <c:pt idx="10">
                  <c:v>2.2389682292938226E-4</c:v>
                </c:pt>
                <c:pt idx="11">
                  <c:v>1.0838673114776612E-3</c:v>
                </c:pt>
                <c:pt idx="12">
                  <c:v>3.1716098785400387E-4</c:v>
                </c:pt>
                <c:pt idx="13">
                  <c:v>4.8483877182006833E-4</c:v>
                </c:pt>
                <c:pt idx="14">
                  <c:v>1.0020625114440917E-3</c:v>
                </c:pt>
                <c:pt idx="15">
                  <c:v>1.6150086879730223E-3</c:v>
                </c:pt>
                <c:pt idx="16">
                  <c:v>1.8995408058166503E-3</c:v>
                </c:pt>
                <c:pt idx="17">
                  <c:v>2.2406188964843748E-3</c:v>
                </c:pt>
                <c:pt idx="18">
                  <c:v>2.2402963161468503E-2</c:v>
                </c:pt>
                <c:pt idx="19">
                  <c:v>3.4274239540100092E-3</c:v>
                </c:pt>
                <c:pt idx="20">
                  <c:v>4.155149459838867E-3</c:v>
                </c:pt>
                <c:pt idx="21">
                  <c:v>4.9007925987243654E-3</c:v>
                </c:pt>
                <c:pt idx="22">
                  <c:v>5.6410017013549798E-3</c:v>
                </c:pt>
                <c:pt idx="23">
                  <c:v>6.3004555702209468E-3</c:v>
                </c:pt>
                <c:pt idx="24">
                  <c:v>6.5617194175720209E-3</c:v>
                </c:pt>
                <c:pt idx="25">
                  <c:v>7.3238167762756344E-3</c:v>
                </c:pt>
                <c:pt idx="26">
                  <c:v>8.1154236793518058E-3</c:v>
                </c:pt>
                <c:pt idx="27">
                  <c:v>8.9037156105041503E-3</c:v>
                </c:pt>
                <c:pt idx="28">
                  <c:v>9.6105179786682114E-3</c:v>
                </c:pt>
                <c:pt idx="29">
                  <c:v>9.8007616996765128E-3</c:v>
                </c:pt>
                <c:pt idx="30">
                  <c:v>1.0591309070587158E-2</c:v>
                </c:pt>
                <c:pt idx="31">
                  <c:v>1.1382228851318359E-2</c:v>
                </c:pt>
                <c:pt idx="32">
                  <c:v>1.2182763099670408E-2</c:v>
                </c:pt>
                <c:pt idx="33">
                  <c:v>1.2966496944427489E-2</c:v>
                </c:pt>
                <c:pt idx="34">
                  <c:v>1.3642321109771727E-2</c:v>
                </c:pt>
                <c:pt idx="35">
                  <c:v>1.3889160633087157E-2</c:v>
                </c:pt>
                <c:pt idx="36">
                  <c:v>1.4683872699737548E-2</c:v>
                </c:pt>
                <c:pt idx="37">
                  <c:v>1.5470077037811279E-2</c:v>
                </c:pt>
              </c:numCache>
            </c:numRef>
          </c:val>
          <c:smooth val="0"/>
          <c:extLst xmlns:c16r2="http://schemas.microsoft.com/office/drawing/2015/06/chart">
            <c:ext xmlns:c16="http://schemas.microsoft.com/office/drawing/2014/chart" uri="{C3380CC4-5D6E-409C-BE32-E72D297353CC}">
              <c16:uniqueId val="{00000000-46E8-4746-AD34-BCC88322730F}"/>
            </c:ext>
          </c:extLst>
        </c:ser>
        <c:dLbls>
          <c:showLegendKey val="0"/>
          <c:showVal val="0"/>
          <c:showCatName val="0"/>
          <c:showSerName val="0"/>
          <c:showPercent val="0"/>
          <c:showBubbleSize val="0"/>
        </c:dLbls>
        <c:marker val="1"/>
        <c:smooth val="0"/>
        <c:axId val="1822601824"/>
        <c:axId val="1822593120"/>
      </c:lineChart>
      <c:catAx>
        <c:axId val="182260182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593120"/>
        <c:crosses val="autoZero"/>
        <c:auto val="1"/>
        <c:lblAlgn val="ctr"/>
        <c:lblOffset val="100"/>
        <c:noMultiLvlLbl val="0"/>
      </c:catAx>
      <c:valAx>
        <c:axId val="1822593120"/>
        <c:scaling>
          <c:orientation val="minMax"/>
        </c:scaling>
        <c:delete val="0"/>
        <c:axPos val="l"/>
        <c:majorGridlines>
          <c:spPr>
            <a:ln w="9525" cap="flat" cmpd="sng" algn="ctr">
              <a:solidFill>
                <a:schemeClr val="tx1">
                  <a:lumMod val="15000"/>
                  <a:lumOff val="85000"/>
                </a:schemeClr>
              </a:solidFill>
              <a:round/>
            </a:ln>
            <a:effectLst/>
          </c:spPr>
        </c:majorGridlines>
        <c:numFmt formatCode="##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6018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MY" sz="1800" b="0" i="0" baseline="0">
                <a:effectLst/>
              </a:rPr>
              <a:t>Final Plot (Remove Extra vstep</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MY"/>
              <a:t>)</a:t>
            </a:r>
            <a:r>
              <a:rPr lang="en-MY" baseline="0"/>
              <a:t>)</a:t>
            </a: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6267385089527089"/>
          <c:y val="1.3318173010760727E-2"/>
          <c:w val="0.82123840769903766"/>
          <c:h val="0.72088764946048411"/>
        </c:manualLayout>
      </c:layout>
      <c:lineChart>
        <c:grouping val="standard"/>
        <c:varyColors val="0"/>
        <c:ser>
          <c:idx val="0"/>
          <c:order val="0"/>
          <c:spPr>
            <a:ln w="28575" cap="rnd">
              <a:solidFill>
                <a:schemeClr val="accent1"/>
              </a:solidFill>
              <a:round/>
            </a:ln>
            <a:effectLst/>
          </c:spPr>
          <c:marker>
            <c:symbol val="square"/>
            <c:size val="5"/>
            <c:spPr>
              <a:solidFill>
                <a:srgbClr val="FF0000"/>
              </a:solidFill>
              <a:ln w="9525">
                <a:solidFill>
                  <a:schemeClr val="accent1"/>
                </a:solidFill>
              </a:ln>
              <a:effectLst/>
            </c:spPr>
          </c:marker>
          <c:cat>
            <c:numRef>
              <c:f>'1RangeSearch-Flow3'!$P$65:$P$95</c:f>
              <c:numCache>
                <c:formatCode>0</c:formatCode>
                <c:ptCount val="3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numCache>
            </c:numRef>
          </c:cat>
          <c:val>
            <c:numRef>
              <c:f>'1RangeSearch-Flow3'!$T$65:$T$95</c:f>
              <c:numCache>
                <c:formatCode>##0.0E+00</c:formatCode>
                <c:ptCount val="31"/>
                <c:pt idx="0">
                  <c:v>-6.3624382019042973E-13</c:v>
                </c:pt>
                <c:pt idx="1">
                  <c:v>9.6228284835815421E-10</c:v>
                </c:pt>
                <c:pt idx="2">
                  <c:v>3.8306388854980466E-6</c:v>
                </c:pt>
                <c:pt idx="3">
                  <c:v>2.325893402099609E-6</c:v>
                </c:pt>
                <c:pt idx="4">
                  <c:v>8.0164990425109853E-6</c:v>
                </c:pt>
                <c:pt idx="5">
                  <c:v>1.0838673114776612E-3</c:v>
                </c:pt>
                <c:pt idx="6">
                  <c:v>3.1716098785400387E-4</c:v>
                </c:pt>
                <c:pt idx="7">
                  <c:v>4.8483877182006833E-4</c:v>
                </c:pt>
                <c:pt idx="8">
                  <c:v>1.0020625114440917E-3</c:v>
                </c:pt>
                <c:pt idx="9">
                  <c:v>1.6150086879730223E-3</c:v>
                </c:pt>
                <c:pt idx="10">
                  <c:v>1.8995408058166503E-3</c:v>
                </c:pt>
                <c:pt idx="11">
                  <c:v>2.2402963161468503E-2</c:v>
                </c:pt>
                <c:pt idx="12">
                  <c:v>3.4274239540100092E-3</c:v>
                </c:pt>
                <c:pt idx="13">
                  <c:v>4.155149459838867E-3</c:v>
                </c:pt>
                <c:pt idx="14">
                  <c:v>4.9007925987243654E-3</c:v>
                </c:pt>
                <c:pt idx="15">
                  <c:v>5.6410017013549798E-3</c:v>
                </c:pt>
                <c:pt idx="16">
                  <c:v>6.3004555702209468E-3</c:v>
                </c:pt>
                <c:pt idx="17">
                  <c:v>6.5617194175720209E-3</c:v>
                </c:pt>
                <c:pt idx="18">
                  <c:v>7.3238167762756344E-3</c:v>
                </c:pt>
                <c:pt idx="19">
                  <c:v>8.1154236793518058E-3</c:v>
                </c:pt>
                <c:pt idx="20">
                  <c:v>8.9037156105041503E-3</c:v>
                </c:pt>
                <c:pt idx="21">
                  <c:v>9.6105179786682114E-3</c:v>
                </c:pt>
                <c:pt idx="22">
                  <c:v>9.8007616996765128E-3</c:v>
                </c:pt>
                <c:pt idx="23">
                  <c:v>1.0591309070587158E-2</c:v>
                </c:pt>
                <c:pt idx="24">
                  <c:v>1.1382228851318359E-2</c:v>
                </c:pt>
                <c:pt idx="25">
                  <c:v>1.2182763099670408E-2</c:v>
                </c:pt>
                <c:pt idx="26">
                  <c:v>1.2966496944427489E-2</c:v>
                </c:pt>
                <c:pt idx="27">
                  <c:v>1.3642321109771727E-2</c:v>
                </c:pt>
                <c:pt idx="28">
                  <c:v>1.3889160633087157E-2</c:v>
                </c:pt>
                <c:pt idx="29">
                  <c:v>1.4683872699737548E-2</c:v>
                </c:pt>
                <c:pt idx="30">
                  <c:v>1.5470077037811279E-2</c:v>
                </c:pt>
              </c:numCache>
            </c:numRef>
          </c:val>
          <c:smooth val="0"/>
          <c:extLst xmlns:c16r2="http://schemas.microsoft.com/office/drawing/2015/06/chart">
            <c:ext xmlns:c16="http://schemas.microsoft.com/office/drawing/2014/chart" uri="{C3380CC4-5D6E-409C-BE32-E72D297353CC}">
              <c16:uniqueId val="{00000000-46E8-4746-AD34-BCC88322730F}"/>
            </c:ext>
          </c:extLst>
        </c:ser>
        <c:dLbls>
          <c:showLegendKey val="0"/>
          <c:showVal val="0"/>
          <c:showCatName val="0"/>
          <c:showSerName val="0"/>
          <c:showPercent val="0"/>
          <c:showBubbleSize val="0"/>
        </c:dLbls>
        <c:marker val="1"/>
        <c:smooth val="0"/>
        <c:axId val="1873189648"/>
        <c:axId val="1873182576"/>
      </c:lineChart>
      <c:catAx>
        <c:axId val="187318964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182576"/>
        <c:crosses val="autoZero"/>
        <c:auto val="1"/>
        <c:lblAlgn val="ctr"/>
        <c:lblOffset val="100"/>
        <c:noMultiLvlLbl val="0"/>
      </c:catAx>
      <c:valAx>
        <c:axId val="1873182576"/>
        <c:scaling>
          <c:orientation val="minMax"/>
        </c:scaling>
        <c:delete val="0"/>
        <c:axPos val="l"/>
        <c:majorGridlines>
          <c:spPr>
            <a:ln w="9525" cap="flat" cmpd="sng" algn="ctr">
              <a:solidFill>
                <a:schemeClr val="tx1">
                  <a:lumMod val="15000"/>
                  <a:lumOff val="85000"/>
                </a:schemeClr>
              </a:solidFill>
              <a:round/>
            </a:ln>
            <a:effectLst/>
          </c:spPr>
        </c:majorGridlines>
        <c:numFmt formatCode="##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18964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sz="1400" b="0" i="0" u="none" strike="noStrike" baseline="0">
                <a:effectLst/>
              </a:rPr>
              <a:t>Final Plot (Remove Extra vstep</a:t>
            </a:r>
            <a:endParaRPr lang="en-MY"/>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703702164349414"/>
          <c:y val="0.10008081407264602"/>
          <c:w val="0.82123840769903766"/>
          <c:h val="0.78541437310228057"/>
        </c:manualLayout>
      </c:layout>
      <c:lineChart>
        <c:grouping val="standard"/>
        <c:varyColors val="0"/>
        <c:ser>
          <c:idx val="0"/>
          <c:order val="0"/>
          <c:spPr>
            <a:ln w="28575" cap="rnd">
              <a:solidFill>
                <a:schemeClr val="accent1"/>
              </a:solidFill>
              <a:round/>
            </a:ln>
            <a:effectLst/>
          </c:spPr>
          <c:marker>
            <c:symbol val="square"/>
            <c:size val="5"/>
            <c:spPr>
              <a:solidFill>
                <a:srgbClr val="FF0000"/>
              </a:solidFill>
              <a:ln w="9525">
                <a:solidFill>
                  <a:schemeClr val="accent1"/>
                </a:solidFill>
              </a:ln>
              <a:effectLst/>
            </c:spPr>
          </c:marker>
          <c:cat>
            <c:numRef>
              <c:f>'2RangeSearch-Flow3'!$P$66:$P$97</c:f>
              <c:numCache>
                <c:formatCode>0</c:formatCode>
                <c:ptCount val="32"/>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numCache>
            </c:numRef>
          </c:cat>
          <c:val>
            <c:numRef>
              <c:f>'2RangeSearch-Flow3'!$T$66:$T$97</c:f>
              <c:numCache>
                <c:formatCode>##0.0E+00</c:formatCode>
                <c:ptCount val="32"/>
                <c:pt idx="0">
                  <c:v>2.4479389190673825E-11</c:v>
                </c:pt>
                <c:pt idx="1">
                  <c:v>1.4757935047149658E-7</c:v>
                </c:pt>
                <c:pt idx="2">
                  <c:v>1.2312461376190184E-5</c:v>
                </c:pt>
                <c:pt idx="3">
                  <c:v>2.3743643760681146E-6</c:v>
                </c:pt>
                <c:pt idx="4">
                  <c:v>7.6073989868164056E-6</c:v>
                </c:pt>
                <c:pt idx="5">
                  <c:v>8.7745575904846183E-3</c:v>
                </c:pt>
                <c:pt idx="6">
                  <c:v>3.1294960975646967E-5</c:v>
                </c:pt>
                <c:pt idx="7">
                  <c:v>2.1718909263610836E-2</c:v>
                </c:pt>
                <c:pt idx="8">
                  <c:v>1.0991329669952391E-4</c:v>
                </c:pt>
                <c:pt idx="9">
                  <c:v>2.171912431716919E-2</c:v>
                </c:pt>
                <c:pt idx="10">
                  <c:v>2.2250175476074218E-3</c:v>
                </c:pt>
                <c:pt idx="11">
                  <c:v>2.9370284080505373E-3</c:v>
                </c:pt>
                <c:pt idx="12">
                  <c:v>3.6773109436035152E-3</c:v>
                </c:pt>
                <c:pt idx="13">
                  <c:v>4.3541369438171388E-3</c:v>
                </c:pt>
                <c:pt idx="14">
                  <c:v>4.5217843055725092E-3</c:v>
                </c:pt>
                <c:pt idx="15">
                  <c:v>5.2854971885681144E-3</c:v>
                </c:pt>
                <c:pt idx="16">
                  <c:v>6.0568943023681637E-3</c:v>
                </c:pt>
                <c:pt idx="17">
                  <c:v>6.8436965942382808E-3</c:v>
                </c:pt>
                <c:pt idx="18">
                  <c:v>7.6122980117797846E-3</c:v>
                </c:pt>
                <c:pt idx="19">
                  <c:v>8.293509006500244E-3</c:v>
                </c:pt>
                <c:pt idx="20">
                  <c:v>8.5246129035949705E-3</c:v>
                </c:pt>
                <c:pt idx="21">
                  <c:v>9.2968544960021961E-3</c:v>
                </c:pt>
                <c:pt idx="22">
                  <c:v>1.007931900024414E-2</c:v>
                </c:pt>
                <c:pt idx="23">
                  <c:v>1.0864290714263916E-2</c:v>
                </c:pt>
                <c:pt idx="24">
                  <c:v>1.1623880863189698E-2</c:v>
                </c:pt>
                <c:pt idx="25">
                  <c:v>1.2307919025421141E-2</c:v>
                </c:pt>
                <c:pt idx="26">
                  <c:v>1.2579028129577636E-2</c:v>
                </c:pt>
                <c:pt idx="27">
                  <c:v>1.3372439384460449E-2</c:v>
                </c:pt>
                <c:pt idx="28">
                  <c:v>1.4170833587646483E-2</c:v>
                </c:pt>
                <c:pt idx="29">
                  <c:v>1.4972290992736814E-2</c:v>
                </c:pt>
                <c:pt idx="30">
                  <c:v>1.5658427238464355E-2</c:v>
                </c:pt>
              </c:numCache>
            </c:numRef>
          </c:val>
          <c:smooth val="0"/>
          <c:extLst xmlns:c16r2="http://schemas.microsoft.com/office/drawing/2015/06/chart">
            <c:ext xmlns:c16="http://schemas.microsoft.com/office/drawing/2014/chart" uri="{C3380CC4-5D6E-409C-BE32-E72D297353CC}">
              <c16:uniqueId val="{00000000-46E8-4746-AD34-BCC88322730F}"/>
            </c:ext>
          </c:extLst>
        </c:ser>
        <c:dLbls>
          <c:showLegendKey val="0"/>
          <c:showVal val="0"/>
          <c:showCatName val="0"/>
          <c:showSerName val="0"/>
          <c:showPercent val="0"/>
          <c:showBubbleSize val="0"/>
        </c:dLbls>
        <c:marker val="1"/>
        <c:smooth val="0"/>
        <c:axId val="1822604544"/>
        <c:axId val="1822607808"/>
      </c:lineChart>
      <c:catAx>
        <c:axId val="182260454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607808"/>
        <c:crosses val="autoZero"/>
        <c:auto val="1"/>
        <c:lblAlgn val="ctr"/>
        <c:lblOffset val="100"/>
        <c:noMultiLvlLbl val="0"/>
      </c:catAx>
      <c:valAx>
        <c:axId val="1822607808"/>
        <c:scaling>
          <c:orientation val="minMax"/>
        </c:scaling>
        <c:delete val="0"/>
        <c:axPos val="l"/>
        <c:majorGridlines>
          <c:spPr>
            <a:ln w="9525" cap="flat" cmpd="sng" algn="ctr">
              <a:solidFill>
                <a:schemeClr val="tx1">
                  <a:lumMod val="15000"/>
                  <a:lumOff val="85000"/>
                </a:schemeClr>
              </a:solidFill>
              <a:round/>
            </a:ln>
            <a:effectLst/>
          </c:spPr>
        </c:majorGridlines>
        <c:numFmt formatCode="##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6045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New Test ( Include AutoRange</a:t>
            </a:r>
            <a:r>
              <a:rPr lang="en-MY" baseline="0"/>
              <a:t> process)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267385089527089"/>
          <c:y val="1.3318173010760727E-2"/>
          <c:w val="0.82123840769903766"/>
          <c:h val="0.72088764946048411"/>
        </c:manualLayout>
      </c:layout>
      <c:lineChart>
        <c:grouping val="standard"/>
        <c:varyColors val="0"/>
        <c:ser>
          <c:idx val="0"/>
          <c:order val="0"/>
          <c:spPr>
            <a:ln w="28575" cap="rnd">
              <a:solidFill>
                <a:schemeClr val="accent1"/>
              </a:solidFill>
              <a:round/>
            </a:ln>
            <a:effectLst/>
          </c:spPr>
          <c:marker>
            <c:symbol val="square"/>
            <c:size val="5"/>
            <c:spPr>
              <a:solidFill>
                <a:srgbClr val="FF0000"/>
              </a:solidFill>
              <a:ln w="9525">
                <a:solidFill>
                  <a:schemeClr val="accent1"/>
                </a:solidFill>
              </a:ln>
              <a:effectLst/>
            </c:spPr>
          </c:marker>
          <c:cat>
            <c:numRef>
              <c:f>'2RangeSearch-Flow3'!$P$20:$P$61</c:f>
              <c:numCache>
                <c:formatCode>0</c:formatCode>
                <c:ptCount val="42"/>
                <c:pt idx="0">
                  <c:v>0</c:v>
                </c:pt>
                <c:pt idx="1">
                  <c:v>100</c:v>
                </c:pt>
                <c:pt idx="2">
                  <c:v>100</c:v>
                </c:pt>
                <c:pt idx="3">
                  <c:v>200</c:v>
                </c:pt>
                <c:pt idx="4">
                  <c:v>200</c:v>
                </c:pt>
                <c:pt idx="5">
                  <c:v>300</c:v>
                </c:pt>
                <c:pt idx="6">
                  <c:v>400</c:v>
                </c:pt>
                <c:pt idx="7">
                  <c:v>500</c:v>
                </c:pt>
                <c:pt idx="8">
                  <c:v>500</c:v>
                </c:pt>
                <c:pt idx="9">
                  <c:v>500</c:v>
                </c:pt>
                <c:pt idx="10">
                  <c:v>600</c:v>
                </c:pt>
                <c:pt idx="11">
                  <c:v>600</c:v>
                </c:pt>
                <c:pt idx="12">
                  <c:v>600</c:v>
                </c:pt>
                <c:pt idx="13">
                  <c:v>700</c:v>
                </c:pt>
                <c:pt idx="14">
                  <c:v>700</c:v>
                </c:pt>
                <c:pt idx="15">
                  <c:v>800</c:v>
                </c:pt>
                <c:pt idx="16">
                  <c:v>800</c:v>
                </c:pt>
                <c:pt idx="17">
                  <c:v>800</c:v>
                </c:pt>
                <c:pt idx="18">
                  <c:v>900</c:v>
                </c:pt>
                <c:pt idx="19">
                  <c:v>900</c:v>
                </c:pt>
                <c:pt idx="20">
                  <c:v>1000</c:v>
                </c:pt>
                <c:pt idx="21">
                  <c:v>1100</c:v>
                </c:pt>
                <c:pt idx="22">
                  <c:v>1200</c:v>
                </c:pt>
                <c:pt idx="23">
                  <c:v>1300</c:v>
                </c:pt>
                <c:pt idx="24">
                  <c:v>1400</c:v>
                </c:pt>
                <c:pt idx="25">
                  <c:v>1500</c:v>
                </c:pt>
                <c:pt idx="26">
                  <c:v>1600</c:v>
                </c:pt>
                <c:pt idx="27">
                  <c:v>1700</c:v>
                </c:pt>
                <c:pt idx="28">
                  <c:v>1800</c:v>
                </c:pt>
                <c:pt idx="29">
                  <c:v>1900</c:v>
                </c:pt>
                <c:pt idx="30">
                  <c:v>2000</c:v>
                </c:pt>
                <c:pt idx="31">
                  <c:v>2100</c:v>
                </c:pt>
                <c:pt idx="32">
                  <c:v>2200</c:v>
                </c:pt>
                <c:pt idx="33">
                  <c:v>2300</c:v>
                </c:pt>
                <c:pt idx="34">
                  <c:v>2400</c:v>
                </c:pt>
                <c:pt idx="35">
                  <c:v>2500</c:v>
                </c:pt>
                <c:pt idx="36">
                  <c:v>2600</c:v>
                </c:pt>
                <c:pt idx="37">
                  <c:v>2700</c:v>
                </c:pt>
                <c:pt idx="38">
                  <c:v>2800</c:v>
                </c:pt>
                <c:pt idx="39">
                  <c:v>2900</c:v>
                </c:pt>
                <c:pt idx="40">
                  <c:v>3000</c:v>
                </c:pt>
              </c:numCache>
            </c:numRef>
          </c:cat>
          <c:val>
            <c:numRef>
              <c:f>'2RangeSearch-Flow3'!$T$20:$T$61</c:f>
              <c:numCache>
                <c:formatCode>##0.0E+00</c:formatCode>
                <c:ptCount val="42"/>
                <c:pt idx="0">
                  <c:v>2.4479389190673825E-11</c:v>
                </c:pt>
                <c:pt idx="1">
                  <c:v>2.2021930217742921E-9</c:v>
                </c:pt>
                <c:pt idx="2">
                  <c:v>1.4757935047149658E-7</c:v>
                </c:pt>
                <c:pt idx="3">
                  <c:v>2.1505434513092043E-7</c:v>
                </c:pt>
                <c:pt idx="4">
                  <c:v>1.2312461376190184E-5</c:v>
                </c:pt>
                <c:pt idx="5">
                  <c:v>2.3743643760681146E-6</c:v>
                </c:pt>
                <c:pt idx="6">
                  <c:v>7.6073989868164056E-6</c:v>
                </c:pt>
                <c:pt idx="7">
                  <c:v>2.0343594551086425E-5</c:v>
                </c:pt>
                <c:pt idx="8">
                  <c:v>2.2389614105224609E-3</c:v>
                </c:pt>
                <c:pt idx="9">
                  <c:v>8.7745575904846183E-3</c:v>
                </c:pt>
                <c:pt idx="10">
                  <c:v>2.4096488952636715E-4</c:v>
                </c:pt>
                <c:pt idx="11">
                  <c:v>3.7438726425170901E-5</c:v>
                </c:pt>
                <c:pt idx="12">
                  <c:v>3.1294960975646967E-5</c:v>
                </c:pt>
                <c:pt idx="13">
                  <c:v>2.1721400737762447E-4</c:v>
                </c:pt>
                <c:pt idx="14">
                  <c:v>2.1718909263610836E-2</c:v>
                </c:pt>
                <c:pt idx="15">
                  <c:v>1.0881342887878417E-3</c:v>
                </c:pt>
                <c:pt idx="16">
                  <c:v>1.3337621688842773E-4</c:v>
                </c:pt>
                <c:pt idx="17">
                  <c:v>1.0991329669952391E-4</c:v>
                </c:pt>
                <c:pt idx="18">
                  <c:v>2.1721993446350093E-4</c:v>
                </c:pt>
                <c:pt idx="19">
                  <c:v>2.171912431716919E-2</c:v>
                </c:pt>
                <c:pt idx="20">
                  <c:v>2.2250175476074218E-3</c:v>
                </c:pt>
                <c:pt idx="21">
                  <c:v>2.9370284080505373E-3</c:v>
                </c:pt>
                <c:pt idx="22">
                  <c:v>3.6773109436035152E-3</c:v>
                </c:pt>
                <c:pt idx="23">
                  <c:v>4.3541369438171388E-3</c:v>
                </c:pt>
                <c:pt idx="24">
                  <c:v>4.5217843055725092E-3</c:v>
                </c:pt>
                <c:pt idx="25">
                  <c:v>5.2854971885681144E-3</c:v>
                </c:pt>
                <c:pt idx="26">
                  <c:v>6.0568943023681637E-3</c:v>
                </c:pt>
                <c:pt idx="27">
                  <c:v>6.8436965942382808E-3</c:v>
                </c:pt>
                <c:pt idx="28">
                  <c:v>7.6122980117797846E-3</c:v>
                </c:pt>
                <c:pt idx="29">
                  <c:v>8.293509006500244E-3</c:v>
                </c:pt>
                <c:pt idx="30">
                  <c:v>8.5246129035949705E-3</c:v>
                </c:pt>
                <c:pt idx="31">
                  <c:v>9.2968544960021961E-3</c:v>
                </c:pt>
                <c:pt idx="32">
                  <c:v>1.007931900024414E-2</c:v>
                </c:pt>
                <c:pt idx="33">
                  <c:v>1.0864290714263916E-2</c:v>
                </c:pt>
                <c:pt idx="34">
                  <c:v>1.1623880863189698E-2</c:v>
                </c:pt>
                <c:pt idx="35">
                  <c:v>1.2307919025421141E-2</c:v>
                </c:pt>
                <c:pt idx="36">
                  <c:v>1.2579028129577636E-2</c:v>
                </c:pt>
                <c:pt idx="37">
                  <c:v>1.3372439384460449E-2</c:v>
                </c:pt>
                <c:pt idx="38">
                  <c:v>1.4170833587646483E-2</c:v>
                </c:pt>
                <c:pt idx="39">
                  <c:v>1.4972290992736814E-2</c:v>
                </c:pt>
                <c:pt idx="40">
                  <c:v>1.5658427238464355E-2</c:v>
                </c:pt>
              </c:numCache>
            </c:numRef>
          </c:val>
          <c:smooth val="0"/>
          <c:extLst xmlns:c16r2="http://schemas.microsoft.com/office/drawing/2015/06/chart">
            <c:ext xmlns:c16="http://schemas.microsoft.com/office/drawing/2014/chart" uri="{C3380CC4-5D6E-409C-BE32-E72D297353CC}">
              <c16:uniqueId val="{00000000-46E8-4746-AD34-BCC88322730F}"/>
            </c:ext>
          </c:extLst>
        </c:ser>
        <c:dLbls>
          <c:showLegendKey val="0"/>
          <c:showVal val="0"/>
          <c:showCatName val="0"/>
          <c:showSerName val="0"/>
          <c:showPercent val="0"/>
          <c:showBubbleSize val="0"/>
        </c:dLbls>
        <c:marker val="1"/>
        <c:smooth val="0"/>
        <c:axId val="1822596928"/>
        <c:axId val="1822600192"/>
      </c:lineChart>
      <c:catAx>
        <c:axId val="182259692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600192"/>
        <c:crosses val="autoZero"/>
        <c:auto val="1"/>
        <c:lblAlgn val="ctr"/>
        <c:lblOffset val="100"/>
        <c:noMultiLvlLbl val="0"/>
      </c:catAx>
      <c:valAx>
        <c:axId val="1822600192"/>
        <c:scaling>
          <c:orientation val="minMax"/>
        </c:scaling>
        <c:delete val="0"/>
        <c:axPos val="l"/>
        <c:majorGridlines>
          <c:spPr>
            <a:ln w="9525" cap="flat" cmpd="sng" algn="ctr">
              <a:solidFill>
                <a:schemeClr val="tx1">
                  <a:lumMod val="15000"/>
                  <a:lumOff val="85000"/>
                </a:schemeClr>
              </a:solidFill>
              <a:round/>
            </a:ln>
            <a:effectLst/>
          </c:spPr>
        </c:majorGridlines>
        <c:numFmt formatCode="##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5969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sz="1800" b="0" i="0" baseline="0">
                <a:effectLst/>
              </a:rPr>
              <a:t>Final Plot (Remove Extra vstep)</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4029906386682"/>
          <c:y val="1.3318232886122631E-2"/>
          <c:w val="0.82123840769903766"/>
          <c:h val="0.88032287416457655"/>
        </c:manualLayout>
      </c:layout>
      <c:lineChart>
        <c:grouping val="standard"/>
        <c:varyColors val="0"/>
        <c:ser>
          <c:idx val="0"/>
          <c:order val="0"/>
          <c:spPr>
            <a:ln w="28575" cap="rnd">
              <a:solidFill>
                <a:schemeClr val="accent1"/>
              </a:solidFill>
              <a:round/>
            </a:ln>
            <a:effectLst/>
          </c:spPr>
          <c:marker>
            <c:symbol val="square"/>
            <c:size val="5"/>
            <c:spPr>
              <a:solidFill>
                <a:srgbClr val="FF0000"/>
              </a:solidFill>
              <a:ln w="9525">
                <a:solidFill>
                  <a:schemeClr val="accent1"/>
                </a:solidFill>
              </a:ln>
              <a:effectLst/>
            </c:spPr>
          </c:marker>
          <c:cat>
            <c:numRef>
              <c:f>'3RangeSearch-Flow3'!$P$73:$P$103</c:f>
              <c:numCache>
                <c:formatCode>0</c:formatCode>
                <c:ptCount val="31"/>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numCache>
            </c:numRef>
          </c:cat>
          <c:val>
            <c:numRef>
              <c:f>'3RangeSearch-Flow3'!$T$73:$T$103</c:f>
              <c:numCache>
                <c:formatCode>##0.0E+00</c:formatCode>
                <c:ptCount val="31"/>
                <c:pt idx="0">
                  <c:v>-6.6404342651367188E-13</c:v>
                </c:pt>
                <c:pt idx="1">
                  <c:v>1.4978884220123291E-9</c:v>
                </c:pt>
                <c:pt idx="2">
                  <c:v>1.3541109561920164E-3</c:v>
                </c:pt>
                <c:pt idx="3">
                  <c:v>2.3681645393371581E-7</c:v>
                </c:pt>
                <c:pt idx="4">
                  <c:v>1.2641598224639892E-2</c:v>
                </c:pt>
                <c:pt idx="5">
                  <c:v>1.0970736980438231E-6</c:v>
                </c:pt>
                <c:pt idx="6">
                  <c:v>1.7226414203643799E-2</c:v>
                </c:pt>
                <c:pt idx="7">
                  <c:v>6.5871691703796366E-5</c:v>
                </c:pt>
                <c:pt idx="8">
                  <c:v>2.1718841075897215E-2</c:v>
                </c:pt>
                <c:pt idx="9">
                  <c:v>1.5304711341857907E-4</c:v>
                </c:pt>
                <c:pt idx="10">
                  <c:v>2.1719292163848873E-2</c:v>
                </c:pt>
                <c:pt idx="11">
                  <c:v>2.7826828956603999E-3</c:v>
                </c:pt>
                <c:pt idx="12">
                  <c:v>3.5263328552246095E-3</c:v>
                </c:pt>
                <c:pt idx="13">
                  <c:v>4.2617006301879879E-3</c:v>
                </c:pt>
                <c:pt idx="14">
                  <c:v>4.9941782951354978E-3</c:v>
                </c:pt>
                <c:pt idx="15">
                  <c:v>5.6457905769348136E-3</c:v>
                </c:pt>
                <c:pt idx="16">
                  <c:v>5.8946809768676755E-3</c:v>
                </c:pt>
                <c:pt idx="17">
                  <c:v>6.6696605682373044E-3</c:v>
                </c:pt>
                <c:pt idx="18">
                  <c:v>7.4396100044250481E-3</c:v>
                </c:pt>
                <c:pt idx="19">
                  <c:v>8.2292499542236316E-3</c:v>
                </c:pt>
                <c:pt idx="20">
                  <c:v>8.9542846679687496E-3</c:v>
                </c:pt>
                <c:pt idx="21">
                  <c:v>9.1123490333557128E-3</c:v>
                </c:pt>
                <c:pt idx="22">
                  <c:v>9.8873810768127443E-3</c:v>
                </c:pt>
                <c:pt idx="23">
                  <c:v>1.0674193859100341E-2</c:v>
                </c:pt>
                <c:pt idx="24">
                  <c:v>1.1453605651855468E-2</c:v>
                </c:pt>
                <c:pt idx="25">
                  <c:v>1.2250683307647706E-2</c:v>
                </c:pt>
                <c:pt idx="26">
                  <c:v>1.29712438583374E-2</c:v>
                </c:pt>
                <c:pt idx="27">
                  <c:v>1.3136147975921631E-2</c:v>
                </c:pt>
                <c:pt idx="28">
                  <c:v>1.3936330795288086E-2</c:v>
                </c:pt>
                <c:pt idx="29">
                  <c:v>1.4728294372558593E-2</c:v>
                </c:pt>
                <c:pt idx="30">
                  <c:v>1.5519450187683104E-2</c:v>
                </c:pt>
              </c:numCache>
            </c:numRef>
          </c:val>
          <c:smooth val="0"/>
          <c:extLst xmlns:c16r2="http://schemas.microsoft.com/office/drawing/2015/06/chart">
            <c:ext xmlns:c16="http://schemas.microsoft.com/office/drawing/2014/chart" uri="{C3380CC4-5D6E-409C-BE32-E72D297353CC}">
              <c16:uniqueId val="{00000000-46E8-4746-AD34-BCC88322730F}"/>
            </c:ext>
          </c:extLst>
        </c:ser>
        <c:dLbls>
          <c:showLegendKey val="0"/>
          <c:showVal val="0"/>
          <c:showCatName val="0"/>
          <c:showSerName val="0"/>
          <c:showPercent val="0"/>
          <c:showBubbleSize val="0"/>
        </c:dLbls>
        <c:marker val="1"/>
        <c:smooth val="0"/>
        <c:axId val="1870699184"/>
        <c:axId val="1870700272"/>
      </c:lineChart>
      <c:catAx>
        <c:axId val="187069918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700272"/>
        <c:crosses val="autoZero"/>
        <c:auto val="1"/>
        <c:lblAlgn val="ctr"/>
        <c:lblOffset val="100"/>
        <c:noMultiLvlLbl val="0"/>
      </c:catAx>
      <c:valAx>
        <c:axId val="1870700272"/>
        <c:scaling>
          <c:orientation val="minMax"/>
        </c:scaling>
        <c:delete val="0"/>
        <c:axPos val="l"/>
        <c:majorGridlines>
          <c:spPr>
            <a:ln w="9525" cap="flat" cmpd="sng" algn="ctr">
              <a:solidFill>
                <a:schemeClr val="tx1">
                  <a:lumMod val="15000"/>
                  <a:lumOff val="85000"/>
                </a:schemeClr>
              </a:solidFill>
              <a:round/>
            </a:ln>
            <a:effectLst/>
          </c:spPr>
        </c:majorGridlines>
        <c:numFmt formatCode="##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6991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New Test ( Include AutoRange</a:t>
            </a:r>
            <a:r>
              <a:rPr lang="en-MY" baseline="0"/>
              <a:t> process)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267385089527089"/>
          <c:y val="1.3318173010760727E-2"/>
          <c:w val="0.82123840769903766"/>
          <c:h val="0.90647839465579938"/>
        </c:manualLayout>
      </c:layout>
      <c:lineChart>
        <c:grouping val="standard"/>
        <c:varyColors val="0"/>
        <c:ser>
          <c:idx val="0"/>
          <c:order val="0"/>
          <c:spPr>
            <a:ln w="28575" cap="rnd">
              <a:solidFill>
                <a:schemeClr val="accent1"/>
              </a:solidFill>
              <a:round/>
            </a:ln>
            <a:effectLst/>
          </c:spPr>
          <c:marker>
            <c:symbol val="square"/>
            <c:size val="5"/>
            <c:spPr>
              <a:solidFill>
                <a:srgbClr val="FF0000"/>
              </a:solidFill>
              <a:ln w="9525">
                <a:solidFill>
                  <a:schemeClr val="accent1"/>
                </a:solidFill>
              </a:ln>
              <a:effectLst/>
            </c:spPr>
          </c:marker>
          <c:cat>
            <c:numRef>
              <c:f>'3RangeSearch-Flow3'!$P$20:$P$68</c:f>
              <c:numCache>
                <c:formatCode>0</c:formatCode>
                <c:ptCount val="49"/>
                <c:pt idx="0">
                  <c:v>0</c:v>
                </c:pt>
                <c:pt idx="1">
                  <c:v>100</c:v>
                </c:pt>
                <c:pt idx="2">
                  <c:v>200</c:v>
                </c:pt>
                <c:pt idx="3">
                  <c:v>200</c:v>
                </c:pt>
                <c:pt idx="4">
                  <c:v>200</c:v>
                </c:pt>
                <c:pt idx="5">
                  <c:v>300</c:v>
                </c:pt>
                <c:pt idx="6">
                  <c:v>300</c:v>
                </c:pt>
                <c:pt idx="7">
                  <c:v>300</c:v>
                </c:pt>
                <c:pt idx="8">
                  <c:v>300</c:v>
                </c:pt>
                <c:pt idx="9">
                  <c:v>400</c:v>
                </c:pt>
                <c:pt idx="10">
                  <c:v>400</c:v>
                </c:pt>
                <c:pt idx="11">
                  <c:v>400</c:v>
                </c:pt>
                <c:pt idx="12">
                  <c:v>500</c:v>
                </c:pt>
                <c:pt idx="13">
                  <c:v>500</c:v>
                </c:pt>
                <c:pt idx="14">
                  <c:v>500</c:v>
                </c:pt>
                <c:pt idx="15">
                  <c:v>600</c:v>
                </c:pt>
                <c:pt idx="16">
                  <c:v>600</c:v>
                </c:pt>
                <c:pt idx="17">
                  <c:v>600</c:v>
                </c:pt>
                <c:pt idx="18">
                  <c:v>700</c:v>
                </c:pt>
                <c:pt idx="19">
                  <c:v>700</c:v>
                </c:pt>
                <c:pt idx="20">
                  <c:v>700</c:v>
                </c:pt>
                <c:pt idx="21">
                  <c:v>800</c:v>
                </c:pt>
                <c:pt idx="22">
                  <c:v>800</c:v>
                </c:pt>
                <c:pt idx="23">
                  <c:v>900</c:v>
                </c:pt>
                <c:pt idx="24">
                  <c:v>900</c:v>
                </c:pt>
                <c:pt idx="25">
                  <c:v>900</c:v>
                </c:pt>
                <c:pt idx="26">
                  <c:v>1000</c:v>
                </c:pt>
                <c:pt idx="27">
                  <c:v>1000</c:v>
                </c:pt>
                <c:pt idx="28">
                  <c:v>1100</c:v>
                </c:pt>
                <c:pt idx="29">
                  <c:v>1200</c:v>
                </c:pt>
                <c:pt idx="30">
                  <c:v>1300</c:v>
                </c:pt>
                <c:pt idx="31">
                  <c:v>1400</c:v>
                </c:pt>
                <c:pt idx="32">
                  <c:v>1500</c:v>
                </c:pt>
                <c:pt idx="33">
                  <c:v>1600</c:v>
                </c:pt>
                <c:pt idx="34">
                  <c:v>1700</c:v>
                </c:pt>
                <c:pt idx="35">
                  <c:v>1800</c:v>
                </c:pt>
                <c:pt idx="36">
                  <c:v>1900</c:v>
                </c:pt>
                <c:pt idx="37">
                  <c:v>2000</c:v>
                </c:pt>
                <c:pt idx="38">
                  <c:v>2100</c:v>
                </c:pt>
                <c:pt idx="39">
                  <c:v>2200</c:v>
                </c:pt>
                <c:pt idx="40">
                  <c:v>2300</c:v>
                </c:pt>
                <c:pt idx="41">
                  <c:v>2400</c:v>
                </c:pt>
                <c:pt idx="42">
                  <c:v>2500</c:v>
                </c:pt>
                <c:pt idx="43">
                  <c:v>2600</c:v>
                </c:pt>
                <c:pt idx="44">
                  <c:v>2700</c:v>
                </c:pt>
                <c:pt idx="45">
                  <c:v>2800</c:v>
                </c:pt>
                <c:pt idx="46">
                  <c:v>2900</c:v>
                </c:pt>
                <c:pt idx="47">
                  <c:v>3000</c:v>
                </c:pt>
              </c:numCache>
            </c:numRef>
          </c:cat>
          <c:val>
            <c:numRef>
              <c:f>'3RangeSearch-Flow3'!$T$20:$T$68</c:f>
              <c:numCache>
                <c:formatCode>##0.0E+00</c:formatCode>
                <c:ptCount val="49"/>
                <c:pt idx="0">
                  <c:v>-6.6404342651367188E-13</c:v>
                </c:pt>
                <c:pt idx="1">
                  <c:v>1.4978884220123291E-9</c:v>
                </c:pt>
                <c:pt idx="2">
                  <c:v>2.2389635086059571E-9</c:v>
                </c:pt>
                <c:pt idx="3">
                  <c:v>2.23898868560791E-6</c:v>
                </c:pt>
                <c:pt idx="4">
                  <c:v>1.3541109561920164E-3</c:v>
                </c:pt>
                <c:pt idx="5">
                  <c:v>7.7690982818603516E-5</c:v>
                </c:pt>
                <c:pt idx="6">
                  <c:v>2.7421951293945308E-6</c:v>
                </c:pt>
                <c:pt idx="7">
                  <c:v>3.6922073364257807E-7</c:v>
                </c:pt>
                <c:pt idx="8">
                  <c:v>2.3681645393371581E-7</c:v>
                </c:pt>
                <c:pt idx="9">
                  <c:v>2.227871465682983E-6</c:v>
                </c:pt>
                <c:pt idx="10">
                  <c:v>2.2389593124389649E-3</c:v>
                </c:pt>
                <c:pt idx="11">
                  <c:v>1.2641598224639892E-2</c:v>
                </c:pt>
                <c:pt idx="12">
                  <c:v>6.6734790802001955E-5</c:v>
                </c:pt>
                <c:pt idx="13">
                  <c:v>1.0323619842529296E-6</c:v>
                </c:pt>
                <c:pt idx="14">
                  <c:v>1.0970736980438231E-6</c:v>
                </c:pt>
                <c:pt idx="15">
                  <c:v>2.2389629840850824E-6</c:v>
                </c:pt>
                <c:pt idx="16">
                  <c:v>2.2389619350433351E-3</c:v>
                </c:pt>
                <c:pt idx="17">
                  <c:v>1.7226414203643799E-2</c:v>
                </c:pt>
                <c:pt idx="18">
                  <c:v>5.7943820953369133E-4</c:v>
                </c:pt>
                <c:pt idx="19">
                  <c:v>8.039698600769042E-5</c:v>
                </c:pt>
                <c:pt idx="20">
                  <c:v>6.5871691703796366E-5</c:v>
                </c:pt>
                <c:pt idx="21">
                  <c:v>2.1721238136291501E-4</c:v>
                </c:pt>
                <c:pt idx="22">
                  <c:v>2.1718841075897215E-2</c:v>
                </c:pt>
                <c:pt idx="23">
                  <c:v>1.5972342491149902E-3</c:v>
                </c:pt>
                <c:pt idx="24">
                  <c:v>1.8984193801879881E-4</c:v>
                </c:pt>
                <c:pt idx="25">
                  <c:v>1.5304711341857907E-4</c:v>
                </c:pt>
                <c:pt idx="26">
                  <c:v>2.172196722030639E-4</c:v>
                </c:pt>
                <c:pt idx="27">
                  <c:v>2.1719292163848873E-2</c:v>
                </c:pt>
                <c:pt idx="28">
                  <c:v>2.7826828956603999E-3</c:v>
                </c:pt>
                <c:pt idx="29">
                  <c:v>3.5263328552246095E-3</c:v>
                </c:pt>
                <c:pt idx="30">
                  <c:v>4.2617006301879879E-3</c:v>
                </c:pt>
                <c:pt idx="31">
                  <c:v>4.9941782951354978E-3</c:v>
                </c:pt>
                <c:pt idx="32">
                  <c:v>5.6457905769348136E-3</c:v>
                </c:pt>
                <c:pt idx="33">
                  <c:v>5.8946809768676755E-3</c:v>
                </c:pt>
                <c:pt idx="34">
                  <c:v>6.6696605682373044E-3</c:v>
                </c:pt>
                <c:pt idx="35">
                  <c:v>7.4396100044250481E-3</c:v>
                </c:pt>
                <c:pt idx="36">
                  <c:v>8.2292499542236316E-3</c:v>
                </c:pt>
                <c:pt idx="37">
                  <c:v>8.9542846679687496E-3</c:v>
                </c:pt>
                <c:pt idx="38">
                  <c:v>9.1123490333557128E-3</c:v>
                </c:pt>
                <c:pt idx="39">
                  <c:v>9.8873810768127443E-3</c:v>
                </c:pt>
                <c:pt idx="40">
                  <c:v>1.0674193859100341E-2</c:v>
                </c:pt>
                <c:pt idx="41">
                  <c:v>1.1453605651855468E-2</c:v>
                </c:pt>
                <c:pt idx="42">
                  <c:v>1.2250683307647706E-2</c:v>
                </c:pt>
                <c:pt idx="43">
                  <c:v>1.29712438583374E-2</c:v>
                </c:pt>
                <c:pt idx="44">
                  <c:v>1.3136147975921631E-2</c:v>
                </c:pt>
                <c:pt idx="45">
                  <c:v>1.3936330795288086E-2</c:v>
                </c:pt>
                <c:pt idx="46">
                  <c:v>1.4728294372558593E-2</c:v>
                </c:pt>
                <c:pt idx="47">
                  <c:v>1.5519450187683104E-2</c:v>
                </c:pt>
              </c:numCache>
            </c:numRef>
          </c:val>
          <c:smooth val="0"/>
          <c:extLst xmlns:c16r2="http://schemas.microsoft.com/office/drawing/2015/06/chart">
            <c:ext xmlns:c16="http://schemas.microsoft.com/office/drawing/2014/chart" uri="{C3380CC4-5D6E-409C-BE32-E72D297353CC}">
              <c16:uniqueId val="{00000000-46E8-4746-AD34-BCC88322730F}"/>
            </c:ext>
          </c:extLst>
        </c:ser>
        <c:dLbls>
          <c:showLegendKey val="0"/>
          <c:showVal val="0"/>
          <c:showCatName val="0"/>
          <c:showSerName val="0"/>
          <c:showPercent val="0"/>
          <c:showBubbleSize val="0"/>
        </c:dLbls>
        <c:marker val="1"/>
        <c:smooth val="0"/>
        <c:axId val="1870698640"/>
        <c:axId val="1870705168"/>
      </c:lineChart>
      <c:catAx>
        <c:axId val="187069864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705168"/>
        <c:crosses val="autoZero"/>
        <c:auto val="1"/>
        <c:lblAlgn val="ctr"/>
        <c:lblOffset val="100"/>
        <c:noMultiLvlLbl val="0"/>
      </c:catAx>
      <c:valAx>
        <c:axId val="1870705168"/>
        <c:scaling>
          <c:orientation val="minMax"/>
        </c:scaling>
        <c:delete val="0"/>
        <c:axPos val="l"/>
        <c:majorGridlines>
          <c:spPr>
            <a:ln w="9525" cap="flat" cmpd="sng" algn="ctr">
              <a:solidFill>
                <a:schemeClr val="tx1">
                  <a:lumMod val="15000"/>
                  <a:lumOff val="85000"/>
                </a:schemeClr>
              </a:solidFill>
              <a:round/>
            </a:ln>
            <a:effectLst/>
          </c:spPr>
        </c:majorGridlines>
        <c:numFmt formatCode="##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6986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New Test ( Include AutoRange</a:t>
            </a:r>
            <a:r>
              <a:rPr lang="en-MY" baseline="0"/>
              <a:t> process)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267385089527089"/>
          <c:y val="1.3318173010760727E-2"/>
          <c:w val="0.82123840769903766"/>
          <c:h val="0.72088764946048411"/>
        </c:manualLayout>
      </c:layout>
      <c:lineChart>
        <c:grouping val="standard"/>
        <c:varyColors val="0"/>
        <c:ser>
          <c:idx val="0"/>
          <c:order val="0"/>
          <c:spPr>
            <a:ln w="28575" cap="rnd">
              <a:solidFill>
                <a:schemeClr val="accent1"/>
              </a:solidFill>
              <a:round/>
            </a:ln>
            <a:effectLst/>
          </c:spPr>
          <c:marker>
            <c:symbol val="square"/>
            <c:size val="5"/>
            <c:spPr>
              <a:solidFill>
                <a:srgbClr val="FF0000"/>
              </a:solidFill>
              <a:ln w="9525">
                <a:solidFill>
                  <a:schemeClr val="accent1"/>
                </a:solidFill>
              </a:ln>
              <a:effectLst/>
            </c:spPr>
          </c:marker>
          <c:cat>
            <c:numRef>
              <c:f>Fixed20mA!$P$20:$P$52</c:f>
              <c:numCache>
                <c:formatCode>0</c:formatCode>
                <c:ptCount val="33"/>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pt idx="25">
                  <c:v>2500</c:v>
                </c:pt>
                <c:pt idx="26">
                  <c:v>2600</c:v>
                </c:pt>
                <c:pt idx="27">
                  <c:v>2700</c:v>
                </c:pt>
                <c:pt idx="28">
                  <c:v>2800</c:v>
                </c:pt>
                <c:pt idx="29">
                  <c:v>2900</c:v>
                </c:pt>
                <c:pt idx="30">
                  <c:v>3000</c:v>
                </c:pt>
              </c:numCache>
            </c:numRef>
          </c:cat>
          <c:val>
            <c:numRef>
              <c:f>Fixed20mA!$T$20:$T$52</c:f>
              <c:numCache>
                <c:formatCode>##0.0E+00</c:formatCode>
                <c:ptCount val="33"/>
                <c:pt idx="0">
                  <c:v>-6.2575340270996091E-6</c:v>
                </c:pt>
                <c:pt idx="1">
                  <c:v>-6.2575340270996091E-6</c:v>
                </c:pt>
                <c:pt idx="2">
                  <c:v>-5.9742927551269522E-6</c:v>
                </c:pt>
                <c:pt idx="3">
                  <c:v>-3.960132598876953E-6</c:v>
                </c:pt>
                <c:pt idx="4">
                  <c:v>1.1140823364257811E-5</c:v>
                </c:pt>
                <c:pt idx="5">
                  <c:v>1.0089159011840819E-4</c:v>
                </c:pt>
                <c:pt idx="6">
                  <c:v>3.6948299407958983E-4</c:v>
                </c:pt>
                <c:pt idx="7">
                  <c:v>7.9812145233154293E-4</c:v>
                </c:pt>
                <c:pt idx="8">
                  <c:v>1.3265185356140135E-3</c:v>
                </c:pt>
                <c:pt idx="9">
                  <c:v>1.8600559234619139E-3</c:v>
                </c:pt>
                <c:pt idx="10">
                  <c:v>2.4840993881225584E-3</c:v>
                </c:pt>
                <c:pt idx="11">
                  <c:v>3.0976314544677729E-3</c:v>
                </c:pt>
                <c:pt idx="12">
                  <c:v>3.6312842369079583E-3</c:v>
                </c:pt>
                <c:pt idx="13">
                  <c:v>4.3461222648620602E-3</c:v>
                </c:pt>
                <c:pt idx="14">
                  <c:v>4.9861688613891597E-3</c:v>
                </c:pt>
                <c:pt idx="15">
                  <c:v>5.5198531150817869E-3</c:v>
                </c:pt>
                <c:pt idx="16">
                  <c:v>6.2972717285156247E-3</c:v>
                </c:pt>
                <c:pt idx="17">
                  <c:v>6.9580001831054681E-3</c:v>
                </c:pt>
                <c:pt idx="18">
                  <c:v>7.47098684310913E-3</c:v>
                </c:pt>
                <c:pt idx="19">
                  <c:v>8.2854156494140616E-3</c:v>
                </c:pt>
                <c:pt idx="20">
                  <c:v>8.9468154907226555E-3</c:v>
                </c:pt>
                <c:pt idx="21">
                  <c:v>9.6074285507202137E-3</c:v>
                </c:pt>
                <c:pt idx="22">
                  <c:v>1.027045440673828E-2</c:v>
                </c:pt>
                <c:pt idx="23">
                  <c:v>1.0931130409240722E-2</c:v>
                </c:pt>
                <c:pt idx="24">
                  <c:v>1.1616527080535888E-2</c:v>
                </c:pt>
                <c:pt idx="25">
                  <c:v>1.2299998760223387E-2</c:v>
                </c:pt>
                <c:pt idx="26">
                  <c:v>1.291794204711914E-2</c:v>
                </c:pt>
                <c:pt idx="27">
                  <c:v>1.3639950275421142E-2</c:v>
                </c:pt>
                <c:pt idx="28">
                  <c:v>1.43144474029541E-2</c:v>
                </c:pt>
                <c:pt idx="29">
                  <c:v>1.4898039817810058E-2</c:v>
                </c:pt>
                <c:pt idx="30">
                  <c:v>1.5651613712310792E-2</c:v>
                </c:pt>
              </c:numCache>
            </c:numRef>
          </c:val>
          <c:smooth val="0"/>
          <c:extLst xmlns:c16r2="http://schemas.microsoft.com/office/drawing/2015/06/chart">
            <c:ext xmlns:c16="http://schemas.microsoft.com/office/drawing/2014/chart" uri="{C3380CC4-5D6E-409C-BE32-E72D297353CC}">
              <c16:uniqueId val="{00000000-46E8-4746-AD34-BCC88322730F}"/>
            </c:ext>
          </c:extLst>
        </c:ser>
        <c:dLbls>
          <c:showLegendKey val="0"/>
          <c:showVal val="0"/>
          <c:showCatName val="0"/>
          <c:showSerName val="0"/>
          <c:showPercent val="0"/>
          <c:showBubbleSize val="0"/>
        </c:dLbls>
        <c:marker val="1"/>
        <c:smooth val="0"/>
        <c:axId val="1870696464"/>
        <c:axId val="1870701904"/>
      </c:lineChart>
      <c:catAx>
        <c:axId val="187069646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701904"/>
        <c:crosses val="autoZero"/>
        <c:auto val="1"/>
        <c:lblAlgn val="ctr"/>
        <c:lblOffset val="100"/>
        <c:noMultiLvlLbl val="0"/>
      </c:catAx>
      <c:valAx>
        <c:axId val="1870701904"/>
        <c:scaling>
          <c:orientation val="minMax"/>
        </c:scaling>
        <c:delete val="0"/>
        <c:axPos val="l"/>
        <c:majorGridlines>
          <c:spPr>
            <a:ln w="9525" cap="flat" cmpd="sng" algn="ctr">
              <a:solidFill>
                <a:schemeClr val="tx1">
                  <a:lumMod val="15000"/>
                  <a:lumOff val="85000"/>
                </a:schemeClr>
              </a:solidFill>
              <a:round/>
            </a:ln>
            <a:effectLst/>
          </c:spPr>
        </c:majorGridlines>
        <c:numFmt formatCode="##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6964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561975</xdr:colOff>
      <xdr:row>57</xdr:row>
      <xdr:rowOff>57156</xdr:rowOff>
    </xdr:from>
    <xdr:to>
      <xdr:col>11</xdr:col>
      <xdr:colOff>403973</xdr:colOff>
      <xdr:row>94</xdr:row>
      <xdr:rowOff>149046</xdr:rowOff>
    </xdr:to>
    <xdr:grpSp>
      <xdr:nvGrpSpPr>
        <xdr:cNvPr id="2" name="Group 1"/>
        <xdr:cNvGrpSpPr/>
      </xdr:nvGrpSpPr>
      <xdr:grpSpPr>
        <a:xfrm>
          <a:off x="1167093" y="11475950"/>
          <a:ext cx="5893174" cy="7140390"/>
          <a:chOff x="1790700" y="771531"/>
          <a:chExt cx="5937998" cy="7140390"/>
        </a:xfrm>
      </xdr:grpSpPr>
      <xdr:grpSp>
        <xdr:nvGrpSpPr>
          <xdr:cNvPr id="6" name="Group 5"/>
          <xdr:cNvGrpSpPr/>
        </xdr:nvGrpSpPr>
        <xdr:grpSpPr>
          <a:xfrm>
            <a:off x="1790700" y="771531"/>
            <a:ext cx="5937998" cy="7140390"/>
            <a:chOff x="1333500" y="-3000368"/>
            <a:chExt cx="5937998" cy="7140390"/>
          </a:xfrm>
        </xdr:grpSpPr>
        <xdr:grpSp>
          <xdr:nvGrpSpPr>
            <xdr:cNvPr id="31" name="Group 30"/>
            <xdr:cNvGrpSpPr/>
          </xdr:nvGrpSpPr>
          <xdr:grpSpPr>
            <a:xfrm>
              <a:off x="1733550" y="-3000368"/>
              <a:ext cx="5537948" cy="7140390"/>
              <a:chOff x="607153" y="5648227"/>
              <a:chExt cx="5639138" cy="7121698"/>
            </a:xfrm>
          </xdr:grpSpPr>
          <xdr:cxnSp macro="">
            <xdr:nvCxnSpPr>
              <xdr:cNvPr id="32" name="Elbow Connector 31"/>
              <xdr:cNvCxnSpPr>
                <a:stCxn id="45" idx="3"/>
                <a:endCxn id="36" idx="3"/>
              </xdr:cNvCxnSpPr>
            </xdr:nvCxnSpPr>
            <xdr:spPr>
              <a:xfrm flipH="1" flipV="1">
                <a:off x="3465533" y="6280687"/>
                <a:ext cx="752301" cy="5525848"/>
              </a:xfrm>
              <a:prstGeom prst="bentConnector3">
                <a:avLst>
                  <a:gd name="adj1" fmla="val -182479"/>
                </a:avLst>
              </a:prstGeom>
              <a:ln>
                <a:tailEnd type="triangle"/>
              </a:ln>
            </xdr:spPr>
            <xdr:style>
              <a:lnRef idx="1">
                <a:schemeClr val="accent1"/>
              </a:lnRef>
              <a:fillRef idx="0">
                <a:schemeClr val="accent1"/>
              </a:fillRef>
              <a:effectRef idx="0">
                <a:schemeClr val="accent1"/>
              </a:effectRef>
              <a:fontRef idx="minor">
                <a:schemeClr val="tx1"/>
              </a:fontRef>
            </xdr:style>
          </xdr:cxnSp>
          <xdr:grpSp>
            <xdr:nvGrpSpPr>
              <xdr:cNvPr id="33" name="Group 32"/>
              <xdr:cNvGrpSpPr/>
            </xdr:nvGrpSpPr>
            <xdr:grpSpPr>
              <a:xfrm>
                <a:off x="607153" y="5648227"/>
                <a:ext cx="5639138" cy="7121698"/>
                <a:chOff x="607153" y="5648227"/>
                <a:chExt cx="5639138" cy="7121698"/>
              </a:xfrm>
            </xdr:grpSpPr>
            <xdr:sp macro="" textlink="">
              <xdr:nvSpPr>
                <xdr:cNvPr id="34" name="Rounded Rectangle 33"/>
                <xdr:cNvSpPr/>
              </xdr:nvSpPr>
              <xdr:spPr>
                <a:xfrm>
                  <a:off x="1636734" y="5648227"/>
                  <a:ext cx="1828800" cy="2743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Start</a:t>
                  </a:r>
                  <a:endParaRPr lang="en-US" sz="1100"/>
                </a:p>
              </xdr:txBody>
            </xdr:sp>
            <xdr:cxnSp macro="">
              <xdr:nvCxnSpPr>
                <xdr:cNvPr id="35" name="Straight Arrow Connector 34"/>
                <xdr:cNvCxnSpPr>
                  <a:stCxn id="34" idx="2"/>
                  <a:endCxn id="36" idx="0"/>
                </xdr:cNvCxnSpPr>
              </xdr:nvCxnSpPr>
              <xdr:spPr>
                <a:xfrm>
                  <a:off x="2551134" y="5922547"/>
                  <a:ext cx="0" cy="2209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6" name="Rounded Rectangle 35"/>
                <xdr:cNvSpPr/>
              </xdr:nvSpPr>
              <xdr:spPr>
                <a:xfrm>
                  <a:off x="1636734" y="6143527"/>
                  <a:ext cx="1828800" cy="2743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Set BiasVoltage</a:t>
                  </a:r>
                  <a:r>
                    <a:rPr lang="en-US" sz="1100" baseline="0">
                      <a:solidFill>
                        <a:schemeClr val="lt1"/>
                      </a:solidFill>
                      <a:effectLst/>
                      <a:latin typeface="+mn-lt"/>
                      <a:ea typeface="+mn-ea"/>
                      <a:cs typeface="+mn-cs"/>
                    </a:rPr>
                    <a:t> =&gt;03</a:t>
                  </a:r>
                  <a:endParaRPr lang="en-US" sz="1200">
                    <a:effectLst/>
                  </a:endParaRPr>
                </a:p>
              </xdr:txBody>
            </xdr:sp>
            <xdr:cxnSp macro="">
              <xdr:nvCxnSpPr>
                <xdr:cNvPr id="37" name="Straight Arrow Connector 36"/>
                <xdr:cNvCxnSpPr>
                  <a:stCxn id="36" idx="2"/>
                  <a:endCxn id="38" idx="0"/>
                </xdr:cNvCxnSpPr>
              </xdr:nvCxnSpPr>
              <xdr:spPr>
                <a:xfrm>
                  <a:off x="2551135" y="6417841"/>
                  <a:ext cx="0" cy="230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8" name="Rounded Rectangle 37"/>
                <xdr:cNvSpPr/>
              </xdr:nvSpPr>
              <xdr:spPr>
                <a:xfrm>
                  <a:off x="1636734" y="6648348"/>
                  <a:ext cx="1828800" cy="2743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Set Current Range</a:t>
                  </a:r>
                  <a:r>
                    <a:rPr lang="en-US" sz="1100" baseline="0">
                      <a:solidFill>
                        <a:schemeClr val="lt1"/>
                      </a:solidFill>
                      <a:effectLst/>
                      <a:latin typeface="+mn-lt"/>
                      <a:ea typeface="+mn-ea"/>
                      <a:cs typeface="+mn-cs"/>
                    </a:rPr>
                    <a:t> =&gt;0A</a:t>
                  </a:r>
                  <a:endParaRPr lang="en-US" sz="1000"/>
                </a:p>
              </xdr:txBody>
            </xdr:sp>
            <xdr:cxnSp macro="">
              <xdr:nvCxnSpPr>
                <xdr:cNvPr id="39" name="Straight Arrow Connector 38"/>
                <xdr:cNvCxnSpPr>
                  <a:endCxn id="40" idx="0"/>
                </xdr:cNvCxnSpPr>
              </xdr:nvCxnSpPr>
              <xdr:spPr>
                <a:xfrm>
                  <a:off x="2551134" y="10210921"/>
                  <a:ext cx="0" cy="230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0" name="Rounded Rectangle 39"/>
                <xdr:cNvSpPr/>
              </xdr:nvSpPr>
              <xdr:spPr>
                <a:xfrm>
                  <a:off x="1636735" y="10441426"/>
                  <a:ext cx="1828800" cy="2743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StartTest</a:t>
                  </a:r>
                  <a:r>
                    <a:rPr lang="en-US" sz="1200" baseline="0"/>
                    <a:t>=&gt;05</a:t>
                  </a:r>
                  <a:endParaRPr lang="en-US" sz="1000"/>
                </a:p>
              </xdr:txBody>
            </xdr:sp>
            <xdr:cxnSp macro="">
              <xdr:nvCxnSpPr>
                <xdr:cNvPr id="41" name="Straight Arrow Connector 40"/>
                <xdr:cNvCxnSpPr>
                  <a:endCxn id="42" idx="0"/>
                </xdr:cNvCxnSpPr>
              </xdr:nvCxnSpPr>
              <xdr:spPr>
                <a:xfrm>
                  <a:off x="2551133" y="10717650"/>
                  <a:ext cx="0" cy="230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2" name="Rounded Rectangle 41"/>
                <xdr:cNvSpPr/>
              </xdr:nvSpPr>
              <xdr:spPr>
                <a:xfrm>
                  <a:off x="1636733" y="10948156"/>
                  <a:ext cx="1828800" cy="2743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Fetch Measurement</a:t>
                  </a:r>
                  <a:r>
                    <a:rPr lang="en-US" sz="1200" baseline="0"/>
                    <a:t>=&gt;08</a:t>
                  </a:r>
                  <a:endParaRPr lang="en-US" sz="1000"/>
                </a:p>
              </xdr:txBody>
            </xdr:sp>
            <xdr:sp macro="" textlink="">
              <xdr:nvSpPr>
                <xdr:cNvPr id="43" name="Diamond 42"/>
                <xdr:cNvSpPr/>
              </xdr:nvSpPr>
              <xdr:spPr>
                <a:xfrm>
                  <a:off x="607153" y="8384241"/>
                  <a:ext cx="3860219" cy="95951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Correct</a:t>
                  </a:r>
                  <a:r>
                    <a:rPr lang="en-US" sz="1100" baseline="0"/>
                    <a:t> Current Range?</a:t>
                  </a:r>
                </a:p>
                <a:p>
                  <a:pPr algn="ctr"/>
                  <a:r>
                    <a:rPr lang="en-US" sz="1100" baseline="0"/>
                    <a:t>[Search frm Lowest Range]</a:t>
                  </a:r>
                  <a:endParaRPr lang="en-US" sz="1100"/>
                </a:p>
              </xdr:txBody>
            </xdr:sp>
            <xdr:cxnSp macro="">
              <xdr:nvCxnSpPr>
                <xdr:cNvPr id="44" name="Straight Arrow Connector 43"/>
                <xdr:cNvCxnSpPr/>
              </xdr:nvCxnSpPr>
              <xdr:spPr>
                <a:xfrm>
                  <a:off x="2554904" y="11254354"/>
                  <a:ext cx="0" cy="230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5" name="Diamond 44"/>
                <xdr:cNvSpPr/>
              </xdr:nvSpPr>
              <xdr:spPr>
                <a:xfrm>
                  <a:off x="884083" y="11506497"/>
                  <a:ext cx="3333751" cy="600075"/>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Voltage &gt; = Stop</a:t>
                  </a:r>
                  <a:r>
                    <a:rPr lang="en-US" sz="1100" baseline="0"/>
                    <a:t> Voltage?</a:t>
                  </a:r>
                  <a:endParaRPr lang="en-US" sz="1100"/>
                </a:p>
              </xdr:txBody>
            </xdr:sp>
            <xdr:cxnSp macro="">
              <xdr:nvCxnSpPr>
                <xdr:cNvPr id="46" name="Straight Arrow Connector 45"/>
                <xdr:cNvCxnSpPr/>
              </xdr:nvCxnSpPr>
              <xdr:spPr>
                <a:xfrm>
                  <a:off x="2541434" y="8069541"/>
                  <a:ext cx="0" cy="230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7" name="Straight Arrow Connector 46"/>
                <xdr:cNvCxnSpPr/>
              </xdr:nvCxnSpPr>
              <xdr:spPr>
                <a:xfrm>
                  <a:off x="2529849" y="12171372"/>
                  <a:ext cx="0" cy="230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8" name="Rounded Rectangle 47"/>
                <xdr:cNvSpPr/>
              </xdr:nvSpPr>
              <xdr:spPr>
                <a:xfrm>
                  <a:off x="1624976" y="12495605"/>
                  <a:ext cx="1828800" cy="2743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End</a:t>
                  </a:r>
                  <a:endParaRPr lang="en-US" sz="1000"/>
                </a:p>
              </xdr:txBody>
            </xdr:sp>
            <xdr:sp macro="" textlink="">
              <xdr:nvSpPr>
                <xdr:cNvPr id="49" name="TextBox 48"/>
                <xdr:cNvSpPr txBox="1"/>
              </xdr:nvSpPr>
              <xdr:spPr>
                <a:xfrm>
                  <a:off x="4724400" y="10229850"/>
                  <a:ext cx="1521891" cy="26456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lang="en-US" sz="1100"/>
                    <a:t>Voltage =+Step</a:t>
                  </a:r>
                  <a:r>
                    <a:rPr lang="en-US" sz="1100" baseline="0"/>
                    <a:t> Voltage</a:t>
                  </a:r>
                  <a:endParaRPr lang="en-US" sz="1100"/>
                </a:p>
              </xdr:txBody>
            </xdr:sp>
            <xdr:sp macro="" textlink="">
              <xdr:nvSpPr>
                <xdr:cNvPr id="50" name="TextBox 49"/>
                <xdr:cNvSpPr txBox="1"/>
              </xdr:nvSpPr>
              <xdr:spPr>
                <a:xfrm>
                  <a:off x="2636510" y="12163498"/>
                  <a:ext cx="378758" cy="26456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lang="en-US" sz="1100"/>
                    <a:t>Yes</a:t>
                  </a:r>
                </a:p>
              </xdr:txBody>
            </xdr:sp>
            <xdr:sp macro="" textlink="">
              <xdr:nvSpPr>
                <xdr:cNvPr id="51" name="TextBox 50"/>
                <xdr:cNvSpPr txBox="1"/>
              </xdr:nvSpPr>
              <xdr:spPr>
                <a:xfrm>
                  <a:off x="4329891" y="8596221"/>
                  <a:ext cx="350096" cy="26456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lang="en-US" sz="1100"/>
                    <a:t>No</a:t>
                  </a:r>
                </a:p>
              </xdr:txBody>
            </xdr:sp>
            <xdr:sp macro="" textlink="">
              <xdr:nvSpPr>
                <xdr:cNvPr id="52" name="TextBox 51"/>
                <xdr:cNvSpPr txBox="1"/>
              </xdr:nvSpPr>
              <xdr:spPr>
                <a:xfrm>
                  <a:off x="2896131" y="9236883"/>
                  <a:ext cx="387094" cy="26456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lang="en-US" sz="1100"/>
                    <a:t>YES</a:t>
                  </a:r>
                </a:p>
              </xdr:txBody>
            </xdr:sp>
            <xdr:cxnSp macro="">
              <xdr:nvCxnSpPr>
                <xdr:cNvPr id="53" name="Elbow Connector 52"/>
                <xdr:cNvCxnSpPr>
                  <a:stCxn id="43" idx="3"/>
                  <a:endCxn id="38" idx="3"/>
                </xdr:cNvCxnSpPr>
              </xdr:nvCxnSpPr>
              <xdr:spPr>
                <a:xfrm flipH="1" flipV="1">
                  <a:off x="3465534" y="6785508"/>
                  <a:ext cx="1001837" cy="2078489"/>
                </a:xfrm>
                <a:prstGeom prst="bentConnector3">
                  <a:avLst>
                    <a:gd name="adj1" fmla="val -23235"/>
                  </a:avLst>
                </a:prstGeom>
                <a:ln>
                  <a:tailEnd type="triangle"/>
                </a:ln>
              </xdr:spPr>
              <xdr:style>
                <a:lnRef idx="1">
                  <a:schemeClr val="accent2"/>
                </a:lnRef>
                <a:fillRef idx="0">
                  <a:schemeClr val="accent2"/>
                </a:fillRef>
                <a:effectRef idx="0">
                  <a:schemeClr val="accent2"/>
                </a:effectRef>
                <a:fontRef idx="minor">
                  <a:schemeClr val="tx1"/>
                </a:fontRef>
              </xdr:style>
            </xdr:cxnSp>
            <xdr:sp macro="" textlink="">
              <xdr:nvSpPr>
                <xdr:cNvPr id="54" name="TextBox 53"/>
                <xdr:cNvSpPr txBox="1"/>
              </xdr:nvSpPr>
              <xdr:spPr>
                <a:xfrm>
                  <a:off x="4159165" y="7087695"/>
                  <a:ext cx="982088" cy="43564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lang="en-US" sz="1100"/>
                    <a:t>Set to Next 1 </a:t>
                  </a:r>
                </a:p>
                <a:p>
                  <a:r>
                    <a:rPr lang="en-US" sz="1100"/>
                    <a:t>Higher</a:t>
                  </a:r>
                  <a:r>
                    <a:rPr lang="en-US" sz="1100" baseline="0"/>
                    <a:t> </a:t>
                  </a:r>
                  <a:r>
                    <a:rPr lang="en-US" sz="1100"/>
                    <a:t>Range</a:t>
                  </a:r>
                </a:p>
              </xdr:txBody>
            </xdr:sp>
            <xdr:sp macro="" textlink="">
              <xdr:nvSpPr>
                <xdr:cNvPr id="55" name="TextBox 54"/>
                <xdr:cNvSpPr txBox="1"/>
              </xdr:nvSpPr>
              <xdr:spPr>
                <a:xfrm>
                  <a:off x="4135910" y="11491783"/>
                  <a:ext cx="350096" cy="26456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lang="en-US" sz="1100"/>
                    <a:t>No</a:t>
                  </a:r>
                </a:p>
              </xdr:txBody>
            </xdr:sp>
          </xdr:grpSp>
        </xdr:grpSp>
        <xdr:sp macro="" textlink="">
          <xdr:nvSpPr>
            <xdr:cNvPr id="56" name="TextBox 55"/>
            <xdr:cNvSpPr txBox="1"/>
          </xdr:nvSpPr>
          <xdr:spPr>
            <a:xfrm>
              <a:off x="1343025" y="-2546541"/>
              <a:ext cx="1573306" cy="267922"/>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noAutofit/>
            </a:bodyPr>
            <a:lstStyle/>
            <a:p>
              <a:r>
                <a:rPr lang="en-US" sz="1000">
                  <a:solidFill>
                    <a:srgbClr val="FF0000"/>
                  </a:solidFill>
                </a:rPr>
                <a:t>50ms</a:t>
              </a:r>
              <a:r>
                <a:rPr lang="en-US" sz="1000" baseline="0">
                  <a:solidFill>
                    <a:srgbClr val="FF0000"/>
                  </a:solidFill>
                </a:rPr>
                <a:t> to wait Response</a:t>
              </a:r>
              <a:endParaRPr lang="en-US" sz="1000">
                <a:solidFill>
                  <a:srgbClr val="FF0000"/>
                </a:solidFill>
              </a:endParaRPr>
            </a:p>
          </xdr:txBody>
        </xdr:sp>
        <xdr:sp macro="" textlink="">
          <xdr:nvSpPr>
            <xdr:cNvPr id="57" name="TextBox 56"/>
            <xdr:cNvSpPr txBox="1"/>
          </xdr:nvSpPr>
          <xdr:spPr>
            <a:xfrm>
              <a:off x="1333500" y="-2036673"/>
              <a:ext cx="1573306" cy="26624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noAutofit/>
            </a:bodyPr>
            <a:lstStyle/>
            <a:p>
              <a:r>
                <a:rPr lang="en-US" sz="1000">
                  <a:solidFill>
                    <a:srgbClr val="FF0000"/>
                  </a:solidFill>
                </a:rPr>
                <a:t>50ms</a:t>
              </a:r>
              <a:r>
                <a:rPr lang="en-US" sz="1000" baseline="0">
                  <a:solidFill>
                    <a:srgbClr val="FF0000"/>
                  </a:solidFill>
                </a:rPr>
                <a:t> to wait Response</a:t>
              </a:r>
              <a:endParaRPr lang="en-US" sz="1000">
                <a:solidFill>
                  <a:srgbClr val="FF0000"/>
                </a:solidFill>
              </a:endParaRPr>
            </a:p>
          </xdr:txBody>
        </xdr:sp>
        <xdr:sp macro="" textlink="">
          <xdr:nvSpPr>
            <xdr:cNvPr id="58" name="TextBox 57"/>
            <xdr:cNvSpPr txBox="1"/>
          </xdr:nvSpPr>
          <xdr:spPr>
            <a:xfrm>
              <a:off x="1344705" y="1814924"/>
              <a:ext cx="1573306" cy="267922"/>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noAutofit/>
            </a:bodyPr>
            <a:lstStyle/>
            <a:p>
              <a:r>
                <a:rPr lang="en-US" sz="1000">
                  <a:solidFill>
                    <a:srgbClr val="FF0000"/>
                  </a:solidFill>
                </a:rPr>
                <a:t>50ms</a:t>
              </a:r>
              <a:r>
                <a:rPr lang="en-US" sz="1000" baseline="0">
                  <a:solidFill>
                    <a:srgbClr val="FF0000"/>
                  </a:solidFill>
                </a:rPr>
                <a:t> to wait Response</a:t>
              </a:r>
              <a:endParaRPr lang="en-US" sz="1000">
                <a:solidFill>
                  <a:srgbClr val="FF0000"/>
                </a:solidFill>
              </a:endParaRPr>
            </a:p>
          </xdr:txBody>
        </xdr:sp>
        <xdr:sp macro="" textlink="">
          <xdr:nvSpPr>
            <xdr:cNvPr id="59" name="TextBox 58"/>
            <xdr:cNvSpPr txBox="1"/>
          </xdr:nvSpPr>
          <xdr:spPr>
            <a:xfrm>
              <a:off x="1344706" y="2305741"/>
              <a:ext cx="1573306" cy="26624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noAutofit/>
            </a:bodyPr>
            <a:lstStyle/>
            <a:p>
              <a:r>
                <a:rPr lang="en-US" sz="1000">
                  <a:solidFill>
                    <a:srgbClr val="FF0000"/>
                  </a:solidFill>
                </a:rPr>
                <a:t>50ms</a:t>
              </a:r>
              <a:r>
                <a:rPr lang="en-US" sz="1000" baseline="0">
                  <a:solidFill>
                    <a:srgbClr val="FF0000"/>
                  </a:solidFill>
                </a:rPr>
                <a:t> to wait Response</a:t>
              </a:r>
              <a:endParaRPr lang="en-US" sz="1000">
                <a:solidFill>
                  <a:srgbClr val="FF0000"/>
                </a:solidFill>
              </a:endParaRPr>
            </a:p>
          </xdr:txBody>
        </xdr:sp>
        <xdr:sp macro="" textlink="">
          <xdr:nvSpPr>
            <xdr:cNvPr id="60" name="Rounded Rectangle 59"/>
            <xdr:cNvSpPr/>
          </xdr:nvSpPr>
          <xdr:spPr>
            <a:xfrm>
              <a:off x="3105150" y="1223257"/>
              <a:ext cx="1176057" cy="276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StepDelay </a:t>
              </a:r>
              <a:endParaRPr lang="en-US" sz="1000"/>
            </a:p>
          </xdr:txBody>
        </xdr:sp>
        <xdr:cxnSp macro="">
          <xdr:nvCxnSpPr>
            <xdr:cNvPr id="61" name="Straight Arrow Connector 60"/>
            <xdr:cNvCxnSpPr/>
          </xdr:nvCxnSpPr>
          <xdr:spPr>
            <a:xfrm flipH="1">
              <a:off x="3625103" y="800101"/>
              <a:ext cx="3922" cy="4066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62" name="Straight Arrow Connector 61"/>
          <xdr:cNvCxnSpPr>
            <a:endCxn id="63" idx="0"/>
          </xdr:cNvCxnSpPr>
        </xdr:nvCxnSpPr>
        <xdr:spPr>
          <a:xfrm>
            <a:off x="4098168" y="2066925"/>
            <a:ext cx="0" cy="2311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3" name="Rounded Rectangle 62"/>
          <xdr:cNvSpPr/>
        </xdr:nvSpPr>
        <xdr:spPr>
          <a:xfrm>
            <a:off x="3200177" y="2298035"/>
            <a:ext cx="1795984" cy="2750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StartTest</a:t>
            </a:r>
            <a:r>
              <a:rPr lang="en-US" sz="1200" baseline="0"/>
              <a:t>=&gt;05</a:t>
            </a:r>
            <a:endParaRPr lang="en-US" sz="1000"/>
          </a:p>
        </xdr:txBody>
      </xdr:sp>
      <xdr:cxnSp macro="">
        <xdr:nvCxnSpPr>
          <xdr:cNvPr id="64" name="Straight Arrow Connector 63"/>
          <xdr:cNvCxnSpPr>
            <a:endCxn id="65" idx="0"/>
          </xdr:cNvCxnSpPr>
        </xdr:nvCxnSpPr>
        <xdr:spPr>
          <a:xfrm>
            <a:off x="4098167" y="2574984"/>
            <a:ext cx="0" cy="2311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5" name="Rounded Rectangle 64"/>
          <xdr:cNvSpPr/>
        </xdr:nvSpPr>
        <xdr:spPr>
          <a:xfrm>
            <a:off x="3200175" y="2806095"/>
            <a:ext cx="1795984" cy="2750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Fetch Measurement</a:t>
            </a:r>
            <a:r>
              <a:rPr lang="en-US" sz="1200" baseline="0"/>
              <a:t>=&gt;08</a:t>
            </a:r>
            <a:endParaRPr lang="en-US" sz="1000"/>
          </a:p>
        </xdr:txBody>
      </xdr:sp>
      <xdr:sp macro="" textlink="">
        <xdr:nvSpPr>
          <xdr:cNvPr id="66" name="TextBox 65"/>
          <xdr:cNvSpPr txBox="1"/>
        </xdr:nvSpPr>
        <xdr:spPr>
          <a:xfrm>
            <a:off x="1800225" y="2307548"/>
            <a:ext cx="1573306" cy="267922"/>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noAutofit/>
          </a:bodyPr>
          <a:lstStyle/>
          <a:p>
            <a:r>
              <a:rPr lang="en-US" sz="1000">
                <a:solidFill>
                  <a:srgbClr val="FF0000"/>
                </a:solidFill>
              </a:rPr>
              <a:t>50ms</a:t>
            </a:r>
            <a:r>
              <a:rPr lang="en-US" sz="1000" baseline="0">
                <a:solidFill>
                  <a:srgbClr val="FF0000"/>
                </a:solidFill>
              </a:rPr>
              <a:t> to wait Response</a:t>
            </a:r>
            <a:endParaRPr lang="en-US" sz="1000">
              <a:solidFill>
                <a:srgbClr val="FF0000"/>
              </a:solidFill>
            </a:endParaRPr>
          </a:p>
        </xdr:txBody>
      </xdr:sp>
      <xdr:sp macro="" textlink="">
        <xdr:nvSpPr>
          <xdr:cNvPr id="67" name="TextBox 66"/>
          <xdr:cNvSpPr txBox="1"/>
        </xdr:nvSpPr>
        <xdr:spPr>
          <a:xfrm>
            <a:off x="1800226" y="2798365"/>
            <a:ext cx="1573306" cy="26624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noAutofit/>
          </a:bodyPr>
          <a:lstStyle/>
          <a:p>
            <a:r>
              <a:rPr lang="en-US" sz="1000">
                <a:solidFill>
                  <a:srgbClr val="FF0000"/>
                </a:solidFill>
              </a:rPr>
              <a:t>50ms</a:t>
            </a:r>
            <a:r>
              <a:rPr lang="en-US" sz="1000" baseline="0">
                <a:solidFill>
                  <a:srgbClr val="FF0000"/>
                </a:solidFill>
              </a:rPr>
              <a:t> to wait Response</a:t>
            </a:r>
            <a:endParaRPr lang="en-US" sz="1000">
              <a:solidFill>
                <a:srgbClr val="FF0000"/>
              </a:solidFill>
            </a:endParaRPr>
          </a:p>
        </xdr:txBody>
      </xdr:sp>
    </xdr:grpSp>
    <xdr:clientData/>
  </xdr:twoCellAnchor>
  <xdr:twoCellAnchor>
    <xdr:from>
      <xdr:col>12</xdr:col>
      <xdr:colOff>542925</xdr:colOff>
      <xdr:row>57</xdr:row>
      <xdr:rowOff>76200</xdr:rowOff>
    </xdr:from>
    <xdr:to>
      <xdr:col>22</xdr:col>
      <xdr:colOff>384923</xdr:colOff>
      <xdr:row>81</xdr:row>
      <xdr:rowOff>6165</xdr:rowOff>
    </xdr:to>
    <xdr:grpSp>
      <xdr:nvGrpSpPr>
        <xdr:cNvPr id="69" name="Group 68"/>
        <xdr:cNvGrpSpPr/>
      </xdr:nvGrpSpPr>
      <xdr:grpSpPr>
        <a:xfrm>
          <a:off x="7804337" y="11494994"/>
          <a:ext cx="5893174" cy="4501965"/>
          <a:chOff x="1333500" y="-361943"/>
          <a:chExt cx="5937998" cy="4501965"/>
        </a:xfrm>
      </xdr:grpSpPr>
      <xdr:grpSp>
        <xdr:nvGrpSpPr>
          <xdr:cNvPr id="76" name="Group 75"/>
          <xdr:cNvGrpSpPr/>
        </xdr:nvGrpSpPr>
        <xdr:grpSpPr>
          <a:xfrm>
            <a:off x="2005511" y="-361943"/>
            <a:ext cx="5265987" cy="4501965"/>
            <a:chOff x="884083" y="8279743"/>
            <a:chExt cx="5362208" cy="4490182"/>
          </a:xfrm>
        </xdr:grpSpPr>
        <xdr:cxnSp macro="">
          <xdr:nvCxnSpPr>
            <xdr:cNvPr id="83" name="Elbow Connector 82"/>
            <xdr:cNvCxnSpPr>
              <a:stCxn id="96" idx="3"/>
              <a:endCxn id="85" idx="3"/>
            </xdr:cNvCxnSpPr>
          </xdr:nvCxnSpPr>
          <xdr:spPr>
            <a:xfrm flipH="1" flipV="1">
              <a:off x="3465533" y="8416903"/>
              <a:ext cx="752300" cy="3389632"/>
            </a:xfrm>
            <a:prstGeom prst="bentConnector3">
              <a:avLst>
                <a:gd name="adj1" fmla="val -30942"/>
              </a:avLst>
            </a:prstGeom>
            <a:ln>
              <a:tailEnd type="triangle"/>
            </a:ln>
          </xdr:spPr>
          <xdr:style>
            <a:lnRef idx="1">
              <a:schemeClr val="accent1"/>
            </a:lnRef>
            <a:fillRef idx="0">
              <a:schemeClr val="accent1"/>
            </a:fillRef>
            <a:effectRef idx="0">
              <a:schemeClr val="accent1"/>
            </a:effectRef>
            <a:fontRef idx="minor">
              <a:schemeClr val="tx1"/>
            </a:fontRef>
          </xdr:style>
        </xdr:cxnSp>
        <xdr:grpSp>
          <xdr:nvGrpSpPr>
            <xdr:cNvPr id="84" name="Group 83"/>
            <xdr:cNvGrpSpPr/>
          </xdr:nvGrpSpPr>
          <xdr:grpSpPr>
            <a:xfrm>
              <a:off x="884083" y="8279743"/>
              <a:ext cx="5362208" cy="4490182"/>
              <a:chOff x="884083" y="8279743"/>
              <a:chExt cx="5362208" cy="4490182"/>
            </a:xfrm>
          </xdr:grpSpPr>
          <xdr:sp macro="" textlink="">
            <xdr:nvSpPr>
              <xdr:cNvPr id="85" name="Rounded Rectangle 84"/>
              <xdr:cNvSpPr/>
            </xdr:nvSpPr>
            <xdr:spPr>
              <a:xfrm>
                <a:off x="1636734" y="8279743"/>
                <a:ext cx="1828800" cy="2743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Start</a:t>
                </a:r>
                <a:endParaRPr lang="en-US" sz="1100"/>
              </a:p>
            </xdr:txBody>
          </xdr:sp>
          <xdr:cxnSp macro="">
            <xdr:nvCxnSpPr>
              <xdr:cNvPr id="86" name="Straight Arrow Connector 85"/>
              <xdr:cNvCxnSpPr>
                <a:stCxn id="85" idx="2"/>
                <a:endCxn id="87" idx="0"/>
              </xdr:cNvCxnSpPr>
            </xdr:nvCxnSpPr>
            <xdr:spPr>
              <a:xfrm>
                <a:off x="2551134" y="8554067"/>
                <a:ext cx="0" cy="2209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7" name="Rounded Rectangle 86"/>
              <xdr:cNvSpPr/>
            </xdr:nvSpPr>
            <xdr:spPr>
              <a:xfrm>
                <a:off x="1636734" y="8775048"/>
                <a:ext cx="1828800" cy="2743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Set BiasVoltage</a:t>
                </a:r>
                <a:r>
                  <a:rPr lang="en-US" sz="1100" baseline="0">
                    <a:solidFill>
                      <a:schemeClr val="lt1"/>
                    </a:solidFill>
                    <a:effectLst/>
                    <a:latin typeface="+mn-lt"/>
                    <a:ea typeface="+mn-ea"/>
                    <a:cs typeface="+mn-cs"/>
                  </a:rPr>
                  <a:t> =&gt;03</a:t>
                </a:r>
                <a:endParaRPr lang="en-US" sz="1200">
                  <a:effectLst/>
                </a:endParaRPr>
              </a:p>
            </xdr:txBody>
          </xdr:sp>
          <xdr:cxnSp macro="">
            <xdr:nvCxnSpPr>
              <xdr:cNvPr id="88" name="Straight Arrow Connector 87"/>
              <xdr:cNvCxnSpPr>
                <a:stCxn id="87" idx="2"/>
                <a:endCxn id="89" idx="0"/>
              </xdr:cNvCxnSpPr>
            </xdr:nvCxnSpPr>
            <xdr:spPr>
              <a:xfrm>
                <a:off x="2551135" y="9049360"/>
                <a:ext cx="0" cy="230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9" name="Rounded Rectangle 88"/>
              <xdr:cNvSpPr/>
            </xdr:nvSpPr>
            <xdr:spPr>
              <a:xfrm>
                <a:off x="1636734" y="9279870"/>
                <a:ext cx="1828800" cy="2743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Set Current Range</a:t>
                </a:r>
                <a:r>
                  <a:rPr lang="en-US" sz="1100" baseline="0">
                    <a:solidFill>
                      <a:schemeClr val="lt1"/>
                    </a:solidFill>
                    <a:effectLst/>
                    <a:latin typeface="+mn-lt"/>
                    <a:ea typeface="+mn-ea"/>
                    <a:cs typeface="+mn-cs"/>
                  </a:rPr>
                  <a:t> =&gt;0A</a:t>
                </a:r>
                <a:endParaRPr lang="en-US" sz="1000"/>
              </a:p>
            </xdr:txBody>
          </xdr:sp>
          <xdr:cxnSp macro="">
            <xdr:nvCxnSpPr>
              <xdr:cNvPr id="90" name="Straight Arrow Connector 89"/>
              <xdr:cNvCxnSpPr>
                <a:endCxn id="91" idx="0"/>
              </xdr:cNvCxnSpPr>
            </xdr:nvCxnSpPr>
            <xdr:spPr>
              <a:xfrm>
                <a:off x="2551134" y="10210921"/>
                <a:ext cx="0" cy="230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1" name="Rounded Rectangle 90"/>
              <xdr:cNvSpPr/>
            </xdr:nvSpPr>
            <xdr:spPr>
              <a:xfrm>
                <a:off x="1636735" y="10441426"/>
                <a:ext cx="1828800" cy="2743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StartTest</a:t>
                </a:r>
                <a:r>
                  <a:rPr lang="en-US" sz="1200" baseline="0"/>
                  <a:t>=&gt;05</a:t>
                </a:r>
                <a:endParaRPr lang="en-US" sz="1000"/>
              </a:p>
            </xdr:txBody>
          </xdr:sp>
          <xdr:cxnSp macro="">
            <xdr:nvCxnSpPr>
              <xdr:cNvPr id="92" name="Straight Arrow Connector 91"/>
              <xdr:cNvCxnSpPr>
                <a:endCxn id="93" idx="0"/>
              </xdr:cNvCxnSpPr>
            </xdr:nvCxnSpPr>
            <xdr:spPr>
              <a:xfrm>
                <a:off x="2551133" y="10717650"/>
                <a:ext cx="0" cy="230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3" name="Rounded Rectangle 92"/>
              <xdr:cNvSpPr/>
            </xdr:nvSpPr>
            <xdr:spPr>
              <a:xfrm>
                <a:off x="1636733" y="10948156"/>
                <a:ext cx="1828800" cy="2743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Fetch Measurement</a:t>
                </a:r>
                <a:r>
                  <a:rPr lang="en-US" sz="1200" baseline="0"/>
                  <a:t>=&gt;08</a:t>
                </a:r>
                <a:endParaRPr lang="en-US" sz="1000"/>
              </a:p>
            </xdr:txBody>
          </xdr:sp>
          <xdr:cxnSp macro="">
            <xdr:nvCxnSpPr>
              <xdr:cNvPr id="95" name="Straight Arrow Connector 94"/>
              <xdr:cNvCxnSpPr/>
            </xdr:nvCxnSpPr>
            <xdr:spPr>
              <a:xfrm>
                <a:off x="2554904" y="11254354"/>
                <a:ext cx="0" cy="230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6" name="Diamond 95"/>
              <xdr:cNvSpPr/>
            </xdr:nvSpPr>
            <xdr:spPr>
              <a:xfrm>
                <a:off x="884083" y="11506497"/>
                <a:ext cx="3333751" cy="600075"/>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Voltage &gt; = Stop</a:t>
                </a:r>
                <a:r>
                  <a:rPr lang="en-US" sz="1100" baseline="0"/>
                  <a:t> Voltage?</a:t>
                </a:r>
                <a:endParaRPr lang="en-US" sz="1100"/>
              </a:p>
            </xdr:txBody>
          </xdr:sp>
          <xdr:cxnSp macro="">
            <xdr:nvCxnSpPr>
              <xdr:cNvPr id="98" name="Straight Arrow Connector 97"/>
              <xdr:cNvCxnSpPr/>
            </xdr:nvCxnSpPr>
            <xdr:spPr>
              <a:xfrm>
                <a:off x="2529849" y="12171372"/>
                <a:ext cx="0" cy="230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9" name="Rounded Rectangle 98"/>
              <xdr:cNvSpPr/>
            </xdr:nvSpPr>
            <xdr:spPr>
              <a:xfrm>
                <a:off x="1624976" y="12495605"/>
                <a:ext cx="1828800" cy="2743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End</a:t>
                </a:r>
                <a:endParaRPr lang="en-US" sz="1000"/>
              </a:p>
            </xdr:txBody>
          </xdr:sp>
          <xdr:sp macro="" textlink="">
            <xdr:nvSpPr>
              <xdr:cNvPr id="100" name="TextBox 99"/>
              <xdr:cNvSpPr txBox="1"/>
            </xdr:nvSpPr>
            <xdr:spPr>
              <a:xfrm>
                <a:off x="4724400" y="10229850"/>
                <a:ext cx="1521891" cy="26456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lang="en-US" sz="1100"/>
                  <a:t>Voltage =+Step</a:t>
                </a:r>
                <a:r>
                  <a:rPr lang="en-US" sz="1100" baseline="0"/>
                  <a:t> Voltage</a:t>
                </a:r>
                <a:endParaRPr lang="en-US" sz="1100"/>
              </a:p>
            </xdr:txBody>
          </xdr:sp>
          <xdr:sp macro="" textlink="">
            <xdr:nvSpPr>
              <xdr:cNvPr id="101" name="TextBox 100"/>
              <xdr:cNvSpPr txBox="1"/>
            </xdr:nvSpPr>
            <xdr:spPr>
              <a:xfrm>
                <a:off x="2636510" y="12163498"/>
                <a:ext cx="378758" cy="26456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lang="en-US" sz="1100"/>
                  <a:t>Yes</a:t>
                </a:r>
              </a:p>
            </xdr:txBody>
          </xdr:sp>
          <xdr:sp macro="" textlink="">
            <xdr:nvSpPr>
              <xdr:cNvPr id="106" name="TextBox 105"/>
              <xdr:cNvSpPr txBox="1"/>
            </xdr:nvSpPr>
            <xdr:spPr>
              <a:xfrm>
                <a:off x="4135910" y="11491783"/>
                <a:ext cx="350096" cy="26456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lang="en-US" sz="1100"/>
                  <a:t>No</a:t>
                </a:r>
              </a:p>
            </xdr:txBody>
          </xdr:sp>
        </xdr:grpSp>
      </xdr:grpSp>
      <xdr:sp macro="" textlink="">
        <xdr:nvSpPr>
          <xdr:cNvPr id="77" name="TextBox 76"/>
          <xdr:cNvSpPr txBox="1"/>
        </xdr:nvSpPr>
        <xdr:spPr>
          <a:xfrm>
            <a:off x="1343025" y="91884"/>
            <a:ext cx="1573306" cy="267922"/>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noAutofit/>
          </a:bodyPr>
          <a:lstStyle/>
          <a:p>
            <a:r>
              <a:rPr lang="en-US" sz="1000">
                <a:solidFill>
                  <a:srgbClr val="FF0000"/>
                </a:solidFill>
              </a:rPr>
              <a:t>50ms</a:t>
            </a:r>
            <a:r>
              <a:rPr lang="en-US" sz="1000" baseline="0">
                <a:solidFill>
                  <a:srgbClr val="FF0000"/>
                </a:solidFill>
              </a:rPr>
              <a:t> to wait Response</a:t>
            </a:r>
            <a:endParaRPr lang="en-US" sz="1000">
              <a:solidFill>
                <a:srgbClr val="FF0000"/>
              </a:solidFill>
            </a:endParaRPr>
          </a:p>
        </xdr:txBody>
      </xdr:sp>
      <xdr:sp macro="" textlink="">
        <xdr:nvSpPr>
          <xdr:cNvPr id="78" name="TextBox 77"/>
          <xdr:cNvSpPr txBox="1"/>
        </xdr:nvSpPr>
        <xdr:spPr>
          <a:xfrm>
            <a:off x="1333500" y="601752"/>
            <a:ext cx="1573306" cy="26624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noAutofit/>
          </a:bodyPr>
          <a:lstStyle/>
          <a:p>
            <a:r>
              <a:rPr lang="en-US" sz="1000">
                <a:solidFill>
                  <a:srgbClr val="FF0000"/>
                </a:solidFill>
              </a:rPr>
              <a:t>50ms</a:t>
            </a:r>
            <a:r>
              <a:rPr lang="en-US" sz="1000" baseline="0">
                <a:solidFill>
                  <a:srgbClr val="FF0000"/>
                </a:solidFill>
              </a:rPr>
              <a:t> to wait Response</a:t>
            </a:r>
            <a:endParaRPr lang="en-US" sz="1000">
              <a:solidFill>
                <a:srgbClr val="FF0000"/>
              </a:solidFill>
            </a:endParaRPr>
          </a:p>
        </xdr:txBody>
      </xdr:sp>
      <xdr:sp macro="" textlink="">
        <xdr:nvSpPr>
          <xdr:cNvPr id="79" name="TextBox 78"/>
          <xdr:cNvSpPr txBox="1"/>
        </xdr:nvSpPr>
        <xdr:spPr>
          <a:xfrm>
            <a:off x="1344705" y="1814924"/>
            <a:ext cx="1573306" cy="267922"/>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noAutofit/>
          </a:bodyPr>
          <a:lstStyle/>
          <a:p>
            <a:r>
              <a:rPr lang="en-US" sz="1000">
                <a:solidFill>
                  <a:srgbClr val="FF0000"/>
                </a:solidFill>
              </a:rPr>
              <a:t>50ms</a:t>
            </a:r>
            <a:r>
              <a:rPr lang="en-US" sz="1000" baseline="0">
                <a:solidFill>
                  <a:srgbClr val="FF0000"/>
                </a:solidFill>
              </a:rPr>
              <a:t> to wait Response</a:t>
            </a:r>
            <a:endParaRPr lang="en-US" sz="1000">
              <a:solidFill>
                <a:srgbClr val="FF0000"/>
              </a:solidFill>
            </a:endParaRPr>
          </a:p>
        </xdr:txBody>
      </xdr:sp>
      <xdr:sp macro="" textlink="">
        <xdr:nvSpPr>
          <xdr:cNvPr id="80" name="TextBox 79"/>
          <xdr:cNvSpPr txBox="1"/>
        </xdr:nvSpPr>
        <xdr:spPr>
          <a:xfrm>
            <a:off x="1344706" y="2305741"/>
            <a:ext cx="1573306" cy="26624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noAutofit/>
          </a:bodyPr>
          <a:lstStyle/>
          <a:p>
            <a:r>
              <a:rPr lang="en-US" sz="1000">
                <a:solidFill>
                  <a:srgbClr val="FF0000"/>
                </a:solidFill>
              </a:rPr>
              <a:t>50ms</a:t>
            </a:r>
            <a:r>
              <a:rPr lang="en-US" sz="1000" baseline="0">
                <a:solidFill>
                  <a:srgbClr val="FF0000"/>
                </a:solidFill>
              </a:rPr>
              <a:t> to wait Response</a:t>
            </a:r>
            <a:endParaRPr lang="en-US" sz="1000">
              <a:solidFill>
                <a:srgbClr val="FF0000"/>
              </a:solidFill>
            </a:endParaRPr>
          </a:p>
        </xdr:txBody>
      </xdr:sp>
      <xdr:sp macro="" textlink="">
        <xdr:nvSpPr>
          <xdr:cNvPr id="81" name="Rounded Rectangle 80"/>
          <xdr:cNvSpPr/>
        </xdr:nvSpPr>
        <xdr:spPr>
          <a:xfrm>
            <a:off x="3105150" y="1223257"/>
            <a:ext cx="1176057" cy="276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StepDelay </a:t>
            </a:r>
            <a:endParaRPr lang="en-US" sz="1000"/>
          </a:p>
        </xdr:txBody>
      </xdr:sp>
      <xdr:cxnSp macro="">
        <xdr:nvCxnSpPr>
          <xdr:cNvPr id="82" name="Straight Arrow Connector 81"/>
          <xdr:cNvCxnSpPr/>
        </xdr:nvCxnSpPr>
        <xdr:spPr>
          <a:xfrm flipH="1">
            <a:off x="3625103" y="800101"/>
            <a:ext cx="3922" cy="4066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449355</xdr:colOff>
      <xdr:row>103</xdr:row>
      <xdr:rowOff>133356</xdr:rowOff>
    </xdr:from>
    <xdr:to>
      <xdr:col>11</xdr:col>
      <xdr:colOff>403973</xdr:colOff>
      <xdr:row>146</xdr:row>
      <xdr:rowOff>177621</xdr:rowOff>
    </xdr:to>
    <xdr:grpSp>
      <xdr:nvGrpSpPr>
        <xdr:cNvPr id="68" name="Group 67"/>
        <xdr:cNvGrpSpPr/>
      </xdr:nvGrpSpPr>
      <xdr:grpSpPr>
        <a:xfrm>
          <a:off x="1054473" y="20472032"/>
          <a:ext cx="6005794" cy="8235765"/>
          <a:chOff x="1678080" y="771531"/>
          <a:chExt cx="6050618" cy="8245290"/>
        </a:xfrm>
      </xdr:grpSpPr>
      <xdr:grpSp>
        <xdr:nvGrpSpPr>
          <xdr:cNvPr id="70" name="Group 69"/>
          <xdr:cNvGrpSpPr/>
        </xdr:nvGrpSpPr>
        <xdr:grpSpPr>
          <a:xfrm>
            <a:off x="1678080" y="771531"/>
            <a:ext cx="6050618" cy="8245290"/>
            <a:chOff x="1220880" y="-3000368"/>
            <a:chExt cx="6050618" cy="8245290"/>
          </a:xfrm>
        </xdr:grpSpPr>
        <xdr:grpSp>
          <xdr:nvGrpSpPr>
            <xdr:cNvPr id="97" name="Group 96"/>
            <xdr:cNvGrpSpPr/>
          </xdr:nvGrpSpPr>
          <xdr:grpSpPr>
            <a:xfrm>
              <a:off x="1733550" y="-3000368"/>
              <a:ext cx="5537948" cy="8245290"/>
              <a:chOff x="607153" y="5648227"/>
              <a:chExt cx="5639138" cy="8223706"/>
            </a:xfrm>
          </xdr:grpSpPr>
          <xdr:cxnSp macro="">
            <xdr:nvCxnSpPr>
              <xdr:cNvPr id="109" name="Elbow Connector 108"/>
              <xdr:cNvCxnSpPr>
                <a:stCxn id="122" idx="3"/>
                <a:endCxn id="113" idx="3"/>
              </xdr:cNvCxnSpPr>
            </xdr:nvCxnSpPr>
            <xdr:spPr>
              <a:xfrm flipH="1" flipV="1">
                <a:off x="3465535" y="6280687"/>
                <a:ext cx="752300" cy="6761264"/>
              </a:xfrm>
              <a:prstGeom prst="bentConnector3">
                <a:avLst>
                  <a:gd name="adj1" fmla="val -164117"/>
                </a:avLst>
              </a:prstGeom>
              <a:ln>
                <a:tailEnd type="triangle"/>
              </a:ln>
            </xdr:spPr>
            <xdr:style>
              <a:lnRef idx="1">
                <a:schemeClr val="accent1"/>
              </a:lnRef>
              <a:fillRef idx="0">
                <a:schemeClr val="accent1"/>
              </a:fillRef>
              <a:effectRef idx="0">
                <a:schemeClr val="accent1"/>
              </a:effectRef>
              <a:fontRef idx="minor">
                <a:schemeClr val="tx1"/>
              </a:fontRef>
            </xdr:style>
          </xdr:cxnSp>
          <xdr:grpSp>
            <xdr:nvGrpSpPr>
              <xdr:cNvPr id="110" name="Group 109"/>
              <xdr:cNvGrpSpPr/>
            </xdr:nvGrpSpPr>
            <xdr:grpSpPr>
              <a:xfrm>
                <a:off x="607153" y="5648227"/>
                <a:ext cx="5639138" cy="8223706"/>
                <a:chOff x="607153" y="5648227"/>
                <a:chExt cx="5639138" cy="8223706"/>
              </a:xfrm>
            </xdr:grpSpPr>
            <xdr:sp macro="" textlink="">
              <xdr:nvSpPr>
                <xdr:cNvPr id="111" name="Rounded Rectangle 110"/>
                <xdr:cNvSpPr/>
              </xdr:nvSpPr>
              <xdr:spPr>
                <a:xfrm>
                  <a:off x="1636734" y="5648227"/>
                  <a:ext cx="1828800" cy="2743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Start</a:t>
                  </a:r>
                  <a:endParaRPr lang="en-US" sz="1100"/>
                </a:p>
              </xdr:txBody>
            </xdr:sp>
            <xdr:cxnSp macro="">
              <xdr:nvCxnSpPr>
                <xdr:cNvPr id="112" name="Straight Arrow Connector 111"/>
                <xdr:cNvCxnSpPr>
                  <a:stCxn id="111" idx="2"/>
                  <a:endCxn id="113" idx="0"/>
                </xdr:cNvCxnSpPr>
              </xdr:nvCxnSpPr>
              <xdr:spPr>
                <a:xfrm>
                  <a:off x="2551134" y="5922547"/>
                  <a:ext cx="0" cy="2209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3" name="Rounded Rectangle 112"/>
                <xdr:cNvSpPr/>
              </xdr:nvSpPr>
              <xdr:spPr>
                <a:xfrm>
                  <a:off x="1636734" y="6143527"/>
                  <a:ext cx="1828800" cy="2743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Set BiasVoltage</a:t>
                  </a:r>
                  <a:r>
                    <a:rPr lang="en-US" sz="1100" baseline="0">
                      <a:solidFill>
                        <a:schemeClr val="lt1"/>
                      </a:solidFill>
                      <a:effectLst/>
                      <a:latin typeface="+mn-lt"/>
                      <a:ea typeface="+mn-ea"/>
                      <a:cs typeface="+mn-cs"/>
                    </a:rPr>
                    <a:t> =&gt;03</a:t>
                  </a:r>
                  <a:endParaRPr lang="en-US" sz="1200">
                    <a:effectLst/>
                  </a:endParaRPr>
                </a:p>
              </xdr:txBody>
            </xdr:sp>
            <xdr:cxnSp macro="">
              <xdr:nvCxnSpPr>
                <xdr:cNvPr id="114" name="Straight Arrow Connector 113"/>
                <xdr:cNvCxnSpPr>
                  <a:stCxn id="113" idx="2"/>
                  <a:endCxn id="115" idx="0"/>
                </xdr:cNvCxnSpPr>
              </xdr:nvCxnSpPr>
              <xdr:spPr>
                <a:xfrm>
                  <a:off x="2551135" y="6417841"/>
                  <a:ext cx="0" cy="230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5" name="Rounded Rectangle 114"/>
                <xdr:cNvSpPr/>
              </xdr:nvSpPr>
              <xdr:spPr>
                <a:xfrm>
                  <a:off x="1636734" y="6648348"/>
                  <a:ext cx="1828800" cy="2743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Set Current Range</a:t>
                  </a:r>
                  <a:r>
                    <a:rPr lang="en-US" sz="1100" baseline="0">
                      <a:solidFill>
                        <a:schemeClr val="lt1"/>
                      </a:solidFill>
                      <a:effectLst/>
                      <a:latin typeface="+mn-lt"/>
                      <a:ea typeface="+mn-ea"/>
                      <a:cs typeface="+mn-cs"/>
                    </a:rPr>
                    <a:t> =&gt;0A</a:t>
                  </a:r>
                  <a:endParaRPr lang="en-US" sz="1000"/>
                </a:p>
              </xdr:txBody>
            </xdr:sp>
            <xdr:cxnSp macro="">
              <xdr:nvCxnSpPr>
                <xdr:cNvPr id="116" name="Straight Arrow Connector 115"/>
                <xdr:cNvCxnSpPr>
                  <a:endCxn id="117" idx="0"/>
                </xdr:cNvCxnSpPr>
              </xdr:nvCxnSpPr>
              <xdr:spPr>
                <a:xfrm>
                  <a:off x="2551134" y="11312928"/>
                  <a:ext cx="0" cy="230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7" name="Rounded Rectangle 116"/>
                <xdr:cNvSpPr/>
              </xdr:nvSpPr>
              <xdr:spPr>
                <a:xfrm>
                  <a:off x="1636735" y="11543433"/>
                  <a:ext cx="1828800" cy="2743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StartTest</a:t>
                  </a:r>
                  <a:r>
                    <a:rPr lang="en-US" sz="1200" baseline="0"/>
                    <a:t>=&gt;05</a:t>
                  </a:r>
                  <a:endParaRPr lang="en-US" sz="1000"/>
                </a:p>
              </xdr:txBody>
            </xdr:sp>
            <xdr:cxnSp macro="">
              <xdr:nvCxnSpPr>
                <xdr:cNvPr id="118" name="Straight Arrow Connector 117"/>
                <xdr:cNvCxnSpPr/>
              </xdr:nvCxnSpPr>
              <xdr:spPr>
                <a:xfrm>
                  <a:off x="2560832" y="11879445"/>
                  <a:ext cx="0" cy="230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9" name="Rounded Rectangle 118"/>
                <xdr:cNvSpPr/>
              </xdr:nvSpPr>
              <xdr:spPr>
                <a:xfrm>
                  <a:off x="1646432" y="12128974"/>
                  <a:ext cx="1828800" cy="2743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Fetch Measurement</a:t>
                  </a:r>
                  <a:r>
                    <a:rPr lang="en-US" sz="1200" baseline="0"/>
                    <a:t>=&gt;08</a:t>
                  </a:r>
                  <a:endParaRPr lang="en-US" sz="1000"/>
                </a:p>
              </xdr:txBody>
            </xdr:sp>
            <xdr:sp macro="" textlink="">
              <xdr:nvSpPr>
                <xdr:cNvPr id="120" name="Diamond 119"/>
                <xdr:cNvSpPr/>
              </xdr:nvSpPr>
              <xdr:spPr>
                <a:xfrm>
                  <a:off x="607153" y="8384241"/>
                  <a:ext cx="3860219" cy="95951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Correct</a:t>
                  </a:r>
                  <a:r>
                    <a:rPr lang="en-US" sz="1100" baseline="0"/>
                    <a:t> Current Range?</a:t>
                  </a:r>
                </a:p>
                <a:p>
                  <a:pPr algn="ctr"/>
                  <a:r>
                    <a:rPr lang="en-US" sz="1100" baseline="0"/>
                    <a:t>[Search frm Lowest Range]</a:t>
                  </a:r>
                  <a:endParaRPr lang="en-US" sz="1100"/>
                </a:p>
              </xdr:txBody>
            </xdr:sp>
            <xdr:cxnSp macro="">
              <xdr:nvCxnSpPr>
                <xdr:cNvPr id="121" name="Straight Arrow Connector 120"/>
                <xdr:cNvCxnSpPr/>
              </xdr:nvCxnSpPr>
              <xdr:spPr>
                <a:xfrm>
                  <a:off x="2545205" y="12452341"/>
                  <a:ext cx="0" cy="2739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2" name="Diamond 121"/>
                <xdr:cNvSpPr/>
              </xdr:nvSpPr>
              <xdr:spPr>
                <a:xfrm>
                  <a:off x="884083" y="12741913"/>
                  <a:ext cx="3333751" cy="600075"/>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Voltage &gt; = Stop</a:t>
                  </a:r>
                  <a:r>
                    <a:rPr lang="en-US" sz="1100" baseline="0"/>
                    <a:t> Voltage?</a:t>
                  </a:r>
                  <a:endParaRPr lang="en-US" sz="1100"/>
                </a:p>
              </xdr:txBody>
            </xdr:sp>
            <xdr:cxnSp macro="">
              <xdr:nvCxnSpPr>
                <xdr:cNvPr id="123" name="Straight Arrow Connector 122"/>
                <xdr:cNvCxnSpPr/>
              </xdr:nvCxnSpPr>
              <xdr:spPr>
                <a:xfrm>
                  <a:off x="2541434" y="8069541"/>
                  <a:ext cx="0" cy="230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4" name="Straight Arrow Connector 123"/>
                <xdr:cNvCxnSpPr/>
              </xdr:nvCxnSpPr>
              <xdr:spPr>
                <a:xfrm>
                  <a:off x="2529849" y="13371212"/>
                  <a:ext cx="0" cy="230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5" name="Rounded Rectangle 124"/>
                <xdr:cNvSpPr/>
              </xdr:nvSpPr>
              <xdr:spPr>
                <a:xfrm>
                  <a:off x="1624976" y="13597613"/>
                  <a:ext cx="1828800" cy="2743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End</a:t>
                  </a:r>
                  <a:endParaRPr lang="en-US" sz="1000"/>
                </a:p>
              </xdr:txBody>
            </xdr:sp>
            <xdr:sp macro="" textlink="">
              <xdr:nvSpPr>
                <xdr:cNvPr id="126" name="TextBox 125"/>
                <xdr:cNvSpPr txBox="1"/>
              </xdr:nvSpPr>
              <xdr:spPr>
                <a:xfrm>
                  <a:off x="4724400" y="10229850"/>
                  <a:ext cx="1521891" cy="26456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lang="en-US" sz="1100"/>
                    <a:t>Voltage =+Step</a:t>
                  </a:r>
                  <a:r>
                    <a:rPr lang="en-US" sz="1100" baseline="0"/>
                    <a:t> Voltage</a:t>
                  </a:r>
                  <a:endParaRPr lang="en-US" sz="1100"/>
                </a:p>
              </xdr:txBody>
            </xdr:sp>
            <xdr:sp macro="" textlink="">
              <xdr:nvSpPr>
                <xdr:cNvPr id="127" name="TextBox 126"/>
                <xdr:cNvSpPr txBox="1"/>
              </xdr:nvSpPr>
              <xdr:spPr>
                <a:xfrm>
                  <a:off x="2568617" y="13348313"/>
                  <a:ext cx="378758" cy="26456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lang="en-US" sz="1100"/>
                    <a:t>Yes</a:t>
                  </a:r>
                </a:p>
              </xdr:txBody>
            </xdr:sp>
            <xdr:sp macro="" textlink="">
              <xdr:nvSpPr>
                <xdr:cNvPr id="128" name="TextBox 127"/>
                <xdr:cNvSpPr txBox="1"/>
              </xdr:nvSpPr>
              <xdr:spPr>
                <a:xfrm>
                  <a:off x="4329891" y="8596221"/>
                  <a:ext cx="350096" cy="26456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lang="en-US" sz="1100"/>
                    <a:t>No</a:t>
                  </a:r>
                </a:p>
              </xdr:txBody>
            </xdr:sp>
            <xdr:sp macro="" textlink="">
              <xdr:nvSpPr>
                <xdr:cNvPr id="129" name="TextBox 128"/>
                <xdr:cNvSpPr txBox="1"/>
              </xdr:nvSpPr>
              <xdr:spPr>
                <a:xfrm>
                  <a:off x="2566364" y="9455385"/>
                  <a:ext cx="387094" cy="26456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lang="en-US" sz="1100"/>
                    <a:t>YES</a:t>
                  </a:r>
                </a:p>
              </xdr:txBody>
            </xdr:sp>
            <xdr:cxnSp macro="">
              <xdr:nvCxnSpPr>
                <xdr:cNvPr id="130" name="Elbow Connector 129"/>
                <xdr:cNvCxnSpPr>
                  <a:stCxn id="120" idx="3"/>
                  <a:endCxn id="115" idx="3"/>
                </xdr:cNvCxnSpPr>
              </xdr:nvCxnSpPr>
              <xdr:spPr>
                <a:xfrm flipH="1" flipV="1">
                  <a:off x="3465534" y="6785508"/>
                  <a:ext cx="1001837" cy="2078489"/>
                </a:xfrm>
                <a:prstGeom prst="bentConnector3">
                  <a:avLst>
                    <a:gd name="adj1" fmla="val -23235"/>
                  </a:avLst>
                </a:prstGeom>
                <a:ln>
                  <a:tailEnd type="triangle"/>
                </a:ln>
              </xdr:spPr>
              <xdr:style>
                <a:lnRef idx="1">
                  <a:schemeClr val="accent2"/>
                </a:lnRef>
                <a:fillRef idx="0">
                  <a:schemeClr val="accent2"/>
                </a:fillRef>
                <a:effectRef idx="0">
                  <a:schemeClr val="accent2"/>
                </a:effectRef>
                <a:fontRef idx="minor">
                  <a:schemeClr val="tx1"/>
                </a:fontRef>
              </xdr:style>
            </xdr:cxnSp>
            <xdr:sp macro="" textlink="">
              <xdr:nvSpPr>
                <xdr:cNvPr id="131" name="TextBox 130"/>
                <xdr:cNvSpPr txBox="1"/>
              </xdr:nvSpPr>
              <xdr:spPr>
                <a:xfrm>
                  <a:off x="4149466" y="7310857"/>
                  <a:ext cx="1004448" cy="43564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lang="en-US" sz="1100"/>
                    <a:t>Set to Next 1</a:t>
                  </a:r>
                </a:p>
                <a:p>
                  <a:r>
                    <a:rPr lang="en-US" sz="1100"/>
                    <a:t>Higher</a:t>
                  </a:r>
                  <a:r>
                    <a:rPr lang="en-US" sz="1100" baseline="0"/>
                    <a:t> </a:t>
                  </a:r>
                  <a:r>
                    <a:rPr lang="en-US" sz="1100"/>
                    <a:t>Range</a:t>
                  </a:r>
                </a:p>
              </xdr:txBody>
            </xdr:sp>
            <xdr:sp macro="" textlink="">
              <xdr:nvSpPr>
                <xdr:cNvPr id="132" name="TextBox 131"/>
                <xdr:cNvSpPr txBox="1"/>
              </xdr:nvSpPr>
              <xdr:spPr>
                <a:xfrm>
                  <a:off x="4135910" y="12593791"/>
                  <a:ext cx="350096" cy="26456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lang="en-US" sz="1100"/>
                    <a:t>No</a:t>
                  </a:r>
                </a:p>
              </xdr:txBody>
            </xdr:sp>
          </xdr:grpSp>
        </xdr:grpSp>
        <xdr:sp macro="" textlink="">
          <xdr:nvSpPr>
            <xdr:cNvPr id="102" name="TextBox 101"/>
            <xdr:cNvSpPr txBox="1"/>
          </xdr:nvSpPr>
          <xdr:spPr>
            <a:xfrm>
              <a:off x="1343025" y="-2546541"/>
              <a:ext cx="1573306" cy="267922"/>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noAutofit/>
            </a:bodyPr>
            <a:lstStyle/>
            <a:p>
              <a:r>
                <a:rPr lang="en-US" sz="1000">
                  <a:solidFill>
                    <a:srgbClr val="FF0000"/>
                  </a:solidFill>
                </a:rPr>
                <a:t>50ms</a:t>
              </a:r>
              <a:r>
                <a:rPr lang="en-US" sz="1000" baseline="0">
                  <a:solidFill>
                    <a:srgbClr val="FF0000"/>
                  </a:solidFill>
                </a:rPr>
                <a:t> to wait Response</a:t>
              </a:r>
              <a:endParaRPr lang="en-US" sz="1000">
                <a:solidFill>
                  <a:srgbClr val="FF0000"/>
                </a:solidFill>
              </a:endParaRPr>
            </a:p>
          </xdr:txBody>
        </xdr:sp>
        <xdr:sp macro="" textlink="">
          <xdr:nvSpPr>
            <xdr:cNvPr id="103" name="TextBox 102"/>
            <xdr:cNvSpPr txBox="1"/>
          </xdr:nvSpPr>
          <xdr:spPr>
            <a:xfrm>
              <a:off x="1333500" y="-2036673"/>
              <a:ext cx="1573306" cy="26624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noAutofit/>
            </a:bodyPr>
            <a:lstStyle/>
            <a:p>
              <a:r>
                <a:rPr lang="en-US" sz="1000">
                  <a:solidFill>
                    <a:srgbClr val="FF0000"/>
                  </a:solidFill>
                </a:rPr>
                <a:t>50ms</a:t>
              </a:r>
              <a:r>
                <a:rPr lang="en-US" sz="1000" baseline="0">
                  <a:solidFill>
                    <a:srgbClr val="FF0000"/>
                  </a:solidFill>
                </a:rPr>
                <a:t> to wait Response</a:t>
              </a:r>
              <a:endParaRPr lang="en-US" sz="1000">
                <a:solidFill>
                  <a:srgbClr val="FF0000"/>
                </a:solidFill>
              </a:endParaRPr>
            </a:p>
          </xdr:txBody>
        </xdr:sp>
        <xdr:sp macro="" textlink="">
          <xdr:nvSpPr>
            <xdr:cNvPr id="104" name="TextBox 103"/>
            <xdr:cNvSpPr txBox="1"/>
          </xdr:nvSpPr>
          <xdr:spPr>
            <a:xfrm>
              <a:off x="1220880" y="3512335"/>
              <a:ext cx="1573306" cy="267922"/>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noAutofit/>
            </a:bodyPr>
            <a:lstStyle/>
            <a:p>
              <a:r>
                <a:rPr lang="en-US" sz="1000">
                  <a:solidFill>
                    <a:srgbClr val="FF0000"/>
                  </a:solidFill>
                </a:rPr>
                <a:t>50ms</a:t>
              </a:r>
              <a:r>
                <a:rPr lang="en-US" sz="1000" baseline="0">
                  <a:solidFill>
                    <a:srgbClr val="FF0000"/>
                  </a:solidFill>
                </a:rPr>
                <a:t> to wait Response</a:t>
              </a:r>
              <a:endParaRPr lang="en-US" sz="1000">
                <a:solidFill>
                  <a:srgbClr val="FF0000"/>
                </a:solidFill>
              </a:endParaRPr>
            </a:p>
          </xdr:txBody>
        </xdr:sp>
        <xdr:sp macro="" textlink="">
          <xdr:nvSpPr>
            <xdr:cNvPr id="105" name="TextBox 104"/>
            <xdr:cNvSpPr txBox="1"/>
          </xdr:nvSpPr>
          <xdr:spPr>
            <a:xfrm>
              <a:off x="1239931" y="2925582"/>
              <a:ext cx="1573306" cy="26624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noAutofit/>
            </a:bodyPr>
            <a:lstStyle/>
            <a:p>
              <a:r>
                <a:rPr lang="en-US" sz="1000">
                  <a:solidFill>
                    <a:srgbClr val="FF0000"/>
                  </a:solidFill>
                </a:rPr>
                <a:t>50ms</a:t>
              </a:r>
              <a:r>
                <a:rPr lang="en-US" sz="1000" baseline="0">
                  <a:solidFill>
                    <a:srgbClr val="FF0000"/>
                  </a:solidFill>
                </a:rPr>
                <a:t> to wait Response</a:t>
              </a:r>
              <a:endParaRPr lang="en-US" sz="1000">
                <a:solidFill>
                  <a:srgbClr val="FF0000"/>
                </a:solidFill>
              </a:endParaRPr>
            </a:p>
          </xdr:txBody>
        </xdr:sp>
        <xdr:sp macro="" textlink="">
          <xdr:nvSpPr>
            <xdr:cNvPr id="107" name="Rounded Rectangle 106"/>
            <xdr:cNvSpPr/>
          </xdr:nvSpPr>
          <xdr:spPr>
            <a:xfrm>
              <a:off x="2333626" y="2385307"/>
              <a:ext cx="2804832" cy="276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SweepDelay</a:t>
              </a:r>
              <a:r>
                <a:rPr lang="en-US" sz="1200" baseline="0"/>
                <a:t> =SweepDelay -Process time</a:t>
              </a:r>
              <a:r>
                <a:rPr lang="en-US" sz="1200"/>
                <a:t> </a:t>
              </a:r>
              <a:endParaRPr lang="en-US" sz="1000"/>
            </a:p>
          </xdr:txBody>
        </xdr:sp>
        <xdr:cxnSp macro="">
          <xdr:nvCxnSpPr>
            <xdr:cNvPr id="108" name="Straight Arrow Connector 107"/>
            <xdr:cNvCxnSpPr/>
          </xdr:nvCxnSpPr>
          <xdr:spPr>
            <a:xfrm flipH="1">
              <a:off x="3625103" y="800101"/>
              <a:ext cx="3922" cy="4066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71" name="Straight Arrow Connector 70"/>
          <xdr:cNvCxnSpPr>
            <a:endCxn id="72" idx="0"/>
          </xdr:cNvCxnSpPr>
        </xdr:nvCxnSpPr>
        <xdr:spPr>
          <a:xfrm>
            <a:off x="4098168" y="2066925"/>
            <a:ext cx="0" cy="2311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2" name="Rounded Rectangle 71"/>
          <xdr:cNvSpPr/>
        </xdr:nvSpPr>
        <xdr:spPr>
          <a:xfrm>
            <a:off x="3200177" y="2298035"/>
            <a:ext cx="1795984" cy="2750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StartTest</a:t>
            </a:r>
            <a:r>
              <a:rPr lang="en-US" sz="1200" baseline="0"/>
              <a:t>=&gt;05</a:t>
            </a:r>
            <a:endParaRPr lang="en-US" sz="1000"/>
          </a:p>
        </xdr:txBody>
      </xdr:sp>
      <xdr:cxnSp macro="">
        <xdr:nvCxnSpPr>
          <xdr:cNvPr id="73" name="Straight Arrow Connector 72"/>
          <xdr:cNvCxnSpPr>
            <a:endCxn id="74" idx="0"/>
          </xdr:cNvCxnSpPr>
        </xdr:nvCxnSpPr>
        <xdr:spPr>
          <a:xfrm>
            <a:off x="4098167" y="2574984"/>
            <a:ext cx="0" cy="2311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4" name="Rounded Rectangle 73"/>
          <xdr:cNvSpPr/>
        </xdr:nvSpPr>
        <xdr:spPr>
          <a:xfrm>
            <a:off x="3200175" y="2806095"/>
            <a:ext cx="1795984" cy="2750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Fetch Measurement</a:t>
            </a:r>
            <a:r>
              <a:rPr lang="en-US" sz="1200" baseline="0"/>
              <a:t>=&gt;08</a:t>
            </a:r>
            <a:endParaRPr lang="en-US" sz="1000"/>
          </a:p>
        </xdr:txBody>
      </xdr:sp>
      <xdr:sp macro="" textlink="">
        <xdr:nvSpPr>
          <xdr:cNvPr id="75" name="TextBox 74"/>
          <xdr:cNvSpPr txBox="1"/>
        </xdr:nvSpPr>
        <xdr:spPr>
          <a:xfrm>
            <a:off x="1800225" y="2307548"/>
            <a:ext cx="1573306" cy="267922"/>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noAutofit/>
          </a:bodyPr>
          <a:lstStyle/>
          <a:p>
            <a:r>
              <a:rPr lang="en-US" sz="1000">
                <a:solidFill>
                  <a:srgbClr val="FF0000"/>
                </a:solidFill>
              </a:rPr>
              <a:t>50ms</a:t>
            </a:r>
            <a:r>
              <a:rPr lang="en-US" sz="1000" baseline="0">
                <a:solidFill>
                  <a:srgbClr val="FF0000"/>
                </a:solidFill>
              </a:rPr>
              <a:t> to wait Response</a:t>
            </a:r>
            <a:endParaRPr lang="en-US" sz="1000">
              <a:solidFill>
                <a:srgbClr val="FF0000"/>
              </a:solidFill>
            </a:endParaRPr>
          </a:p>
        </xdr:txBody>
      </xdr:sp>
      <xdr:sp macro="" textlink="">
        <xdr:nvSpPr>
          <xdr:cNvPr id="94" name="TextBox 93"/>
          <xdr:cNvSpPr txBox="1"/>
        </xdr:nvSpPr>
        <xdr:spPr>
          <a:xfrm>
            <a:off x="1800226" y="2798365"/>
            <a:ext cx="1573306" cy="26624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noAutofit/>
          </a:bodyPr>
          <a:lstStyle/>
          <a:p>
            <a:r>
              <a:rPr lang="en-US" sz="1000">
                <a:solidFill>
                  <a:srgbClr val="FF0000"/>
                </a:solidFill>
              </a:rPr>
              <a:t>50ms</a:t>
            </a:r>
            <a:r>
              <a:rPr lang="en-US" sz="1000" baseline="0">
                <a:solidFill>
                  <a:srgbClr val="FF0000"/>
                </a:solidFill>
              </a:rPr>
              <a:t> to wait Response</a:t>
            </a:r>
            <a:endParaRPr lang="en-US" sz="1000">
              <a:solidFill>
                <a:srgbClr val="FF0000"/>
              </a:solidFill>
            </a:endParaRPr>
          </a:p>
        </xdr:txBody>
      </xdr:sp>
    </xdr:grpSp>
    <xdr:clientData/>
  </xdr:twoCellAnchor>
  <xdr:twoCellAnchor>
    <xdr:from>
      <xdr:col>2</xdr:col>
      <xdr:colOff>390525</xdr:colOff>
      <xdr:row>125</xdr:row>
      <xdr:rowOff>114299</xdr:rowOff>
    </xdr:from>
    <xdr:to>
      <xdr:col>8</xdr:col>
      <xdr:colOff>464054</xdr:colOff>
      <xdr:row>129</xdr:row>
      <xdr:rowOff>104774</xdr:rowOff>
    </xdr:to>
    <xdr:sp macro="" textlink="">
      <xdr:nvSpPr>
        <xdr:cNvPr id="133" name="Diamond 132"/>
        <xdr:cNvSpPr/>
      </xdr:nvSpPr>
      <xdr:spPr>
        <a:xfrm>
          <a:off x="1609725" y="13554074"/>
          <a:ext cx="3731129" cy="752475"/>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aseline="0"/>
            <a:t>Is SweepDelay &gt;</a:t>
          </a:r>
          <a:r>
            <a:rPr lang="en-US" sz="1100">
              <a:solidFill>
                <a:schemeClr val="lt1"/>
              </a:solidFill>
              <a:effectLst/>
              <a:latin typeface="+mn-lt"/>
              <a:ea typeface="+mn-ea"/>
              <a:cs typeface="+mn-cs"/>
            </a:rPr>
            <a:t>ProcessTime</a:t>
          </a:r>
          <a:r>
            <a:rPr lang="en-US" sz="1100" baseline="0">
              <a:solidFill>
                <a:schemeClr val="lt1"/>
              </a:solidFill>
              <a:effectLst/>
              <a:latin typeface="+mn-lt"/>
              <a:ea typeface="+mn-ea"/>
              <a:cs typeface="+mn-cs"/>
            </a:rPr>
            <a:t>?</a:t>
          </a:r>
          <a:endParaRPr lang="en-US" sz="1100"/>
        </a:p>
      </xdr:txBody>
    </xdr:sp>
    <xdr:clientData/>
  </xdr:twoCellAnchor>
  <xdr:twoCellAnchor>
    <xdr:from>
      <xdr:col>5</xdr:col>
      <xdr:colOff>428625</xdr:colOff>
      <xdr:row>129</xdr:row>
      <xdr:rowOff>180974</xdr:rowOff>
    </xdr:from>
    <xdr:to>
      <xdr:col>5</xdr:col>
      <xdr:colOff>432547</xdr:colOff>
      <xdr:row>131</xdr:row>
      <xdr:rowOff>74294</xdr:rowOff>
    </xdr:to>
    <xdr:cxnSp macro="">
      <xdr:nvCxnSpPr>
        <xdr:cNvPr id="173" name="Straight Arrow Connector 172"/>
        <xdr:cNvCxnSpPr/>
      </xdr:nvCxnSpPr>
      <xdr:spPr>
        <a:xfrm flipH="1">
          <a:off x="3476625" y="14382749"/>
          <a:ext cx="3922" cy="274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438150</xdr:colOff>
      <xdr:row>129</xdr:row>
      <xdr:rowOff>85725</xdr:rowOff>
    </xdr:from>
    <xdr:to>
      <xdr:col>6</xdr:col>
      <xdr:colOff>208698</xdr:colOff>
      <xdr:row>130</xdr:row>
      <xdr:rowOff>160479</xdr:rowOff>
    </xdr:to>
    <xdr:sp macro="" textlink="">
      <xdr:nvSpPr>
        <xdr:cNvPr id="174" name="TextBox 173"/>
        <xdr:cNvSpPr txBox="1"/>
      </xdr:nvSpPr>
      <xdr:spPr>
        <a:xfrm>
          <a:off x="3486150" y="14287500"/>
          <a:ext cx="380148" cy="265254"/>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noAutofit/>
        </a:bodyPr>
        <a:lstStyle/>
        <a:p>
          <a:r>
            <a:rPr lang="en-US" sz="1100"/>
            <a:t>YES</a:t>
          </a:r>
        </a:p>
      </xdr:txBody>
    </xdr:sp>
    <xdr:clientData/>
  </xdr:twoCellAnchor>
  <xdr:twoCellAnchor>
    <xdr:from>
      <xdr:col>1</xdr:col>
      <xdr:colOff>600075</xdr:colOff>
      <xdr:row>126</xdr:row>
      <xdr:rowOff>38100</xdr:rowOff>
    </xdr:from>
    <xdr:to>
      <xdr:col>2</xdr:col>
      <xdr:colOff>370623</xdr:colOff>
      <xdr:row>127</xdr:row>
      <xdr:rowOff>112854</xdr:rowOff>
    </xdr:to>
    <xdr:sp macro="" textlink="">
      <xdr:nvSpPr>
        <xdr:cNvPr id="176" name="TextBox 175"/>
        <xdr:cNvSpPr txBox="1"/>
      </xdr:nvSpPr>
      <xdr:spPr>
        <a:xfrm>
          <a:off x="1209675" y="13668375"/>
          <a:ext cx="380148" cy="265254"/>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noAutofit/>
        </a:bodyPr>
        <a:lstStyle/>
        <a:p>
          <a:r>
            <a:rPr lang="en-US" sz="1100"/>
            <a:t>No</a:t>
          </a:r>
        </a:p>
      </xdr:txBody>
    </xdr:sp>
    <xdr:clientData/>
  </xdr:twoCellAnchor>
  <xdr:twoCellAnchor>
    <xdr:from>
      <xdr:col>2</xdr:col>
      <xdr:colOff>390525</xdr:colOff>
      <xdr:row>127</xdr:row>
      <xdr:rowOff>109537</xdr:rowOff>
    </xdr:from>
    <xdr:to>
      <xdr:col>5</xdr:col>
      <xdr:colOff>432551</xdr:colOff>
      <xdr:row>140</xdr:row>
      <xdr:rowOff>93693</xdr:rowOff>
    </xdr:to>
    <xdr:cxnSp macro="">
      <xdr:nvCxnSpPr>
        <xdr:cNvPr id="177" name="Elbow Connector 176"/>
        <xdr:cNvCxnSpPr>
          <a:stCxn id="133" idx="1"/>
        </xdr:cNvCxnSpPr>
      </xdr:nvCxnSpPr>
      <xdr:spPr>
        <a:xfrm rot="10800000" flipH="1" flipV="1">
          <a:off x="1609725" y="13930312"/>
          <a:ext cx="1870826" cy="2460656"/>
        </a:xfrm>
        <a:prstGeom prst="bentConnector4">
          <a:avLst>
            <a:gd name="adj1" fmla="val -42258"/>
            <a:gd name="adj2" fmla="val 9287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533398</xdr:colOff>
      <xdr:row>8</xdr:row>
      <xdr:rowOff>152400</xdr:rowOff>
    </xdr:from>
    <xdr:to>
      <xdr:col>3</xdr:col>
      <xdr:colOff>76199</xdr:colOff>
      <xdr:row>10</xdr:row>
      <xdr:rowOff>16910</xdr:rowOff>
    </xdr:to>
    <xdr:sp macro="" textlink="">
      <xdr:nvSpPr>
        <xdr:cNvPr id="204" name="TextBox 203"/>
        <xdr:cNvSpPr txBox="1"/>
      </xdr:nvSpPr>
      <xdr:spPr>
        <a:xfrm>
          <a:off x="533398" y="1504950"/>
          <a:ext cx="1371601" cy="24551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noAutofit/>
        </a:bodyPr>
        <a:lstStyle/>
        <a:p>
          <a:r>
            <a:rPr lang="en-US" sz="1000">
              <a:solidFill>
                <a:srgbClr val="FF0000"/>
              </a:solidFill>
            </a:rPr>
            <a:t>50ms</a:t>
          </a:r>
          <a:r>
            <a:rPr lang="en-US" sz="1000" baseline="0">
              <a:solidFill>
                <a:srgbClr val="FF0000"/>
              </a:solidFill>
            </a:rPr>
            <a:t> to wait Response</a:t>
          </a:r>
          <a:endParaRPr lang="en-US" sz="1000">
            <a:solidFill>
              <a:srgbClr val="FF0000"/>
            </a:solidFill>
          </a:endParaRPr>
        </a:p>
      </xdr:txBody>
    </xdr:sp>
    <xdr:clientData/>
  </xdr:twoCellAnchor>
  <xdr:twoCellAnchor>
    <xdr:from>
      <xdr:col>0</xdr:col>
      <xdr:colOff>523874</xdr:colOff>
      <xdr:row>11</xdr:row>
      <xdr:rowOff>57150</xdr:rowOff>
    </xdr:from>
    <xdr:to>
      <xdr:col>3</xdr:col>
      <xdr:colOff>66675</xdr:colOff>
      <xdr:row>12</xdr:row>
      <xdr:rowOff>121685</xdr:rowOff>
    </xdr:to>
    <xdr:sp macro="" textlink="">
      <xdr:nvSpPr>
        <xdr:cNvPr id="205" name="TextBox 204"/>
        <xdr:cNvSpPr txBox="1"/>
      </xdr:nvSpPr>
      <xdr:spPr>
        <a:xfrm>
          <a:off x="523874" y="1981200"/>
          <a:ext cx="1371601" cy="255035"/>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noAutofit/>
        </a:bodyPr>
        <a:lstStyle/>
        <a:p>
          <a:r>
            <a:rPr lang="en-US" sz="1000">
              <a:solidFill>
                <a:srgbClr val="FF0000"/>
              </a:solidFill>
            </a:rPr>
            <a:t>50ms</a:t>
          </a:r>
          <a:r>
            <a:rPr lang="en-US" sz="1000" baseline="0">
              <a:solidFill>
                <a:srgbClr val="FF0000"/>
              </a:solidFill>
            </a:rPr>
            <a:t> to wait Response</a:t>
          </a:r>
          <a:endParaRPr lang="en-US" sz="1000">
            <a:solidFill>
              <a:srgbClr val="FF0000"/>
            </a:solidFill>
          </a:endParaRPr>
        </a:p>
      </xdr:txBody>
    </xdr:sp>
    <xdr:clientData/>
  </xdr:twoCellAnchor>
  <xdr:twoCellAnchor>
    <xdr:from>
      <xdr:col>0</xdr:col>
      <xdr:colOff>535079</xdr:colOff>
      <xdr:row>17</xdr:row>
      <xdr:rowOff>8405</xdr:rowOff>
    </xdr:from>
    <xdr:to>
      <xdr:col>3</xdr:col>
      <xdr:colOff>28575</xdr:colOff>
      <xdr:row>18</xdr:row>
      <xdr:rowOff>74621</xdr:rowOff>
    </xdr:to>
    <xdr:sp macro="" textlink="">
      <xdr:nvSpPr>
        <xdr:cNvPr id="206" name="TextBox 205"/>
        <xdr:cNvSpPr txBox="1"/>
      </xdr:nvSpPr>
      <xdr:spPr>
        <a:xfrm>
          <a:off x="535079" y="3075455"/>
          <a:ext cx="1322296" cy="256716"/>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noAutofit/>
        </a:bodyPr>
        <a:lstStyle/>
        <a:p>
          <a:r>
            <a:rPr lang="en-US" sz="1000">
              <a:solidFill>
                <a:srgbClr val="FF0000"/>
              </a:solidFill>
            </a:rPr>
            <a:t>50ms</a:t>
          </a:r>
          <a:r>
            <a:rPr lang="en-US" sz="1000" baseline="0">
              <a:solidFill>
                <a:srgbClr val="FF0000"/>
              </a:solidFill>
            </a:rPr>
            <a:t> to wait Response</a:t>
          </a:r>
          <a:endParaRPr lang="en-US" sz="1000">
            <a:solidFill>
              <a:srgbClr val="FF0000"/>
            </a:solidFill>
          </a:endParaRPr>
        </a:p>
      </xdr:txBody>
    </xdr:sp>
    <xdr:clientData/>
  </xdr:twoCellAnchor>
  <xdr:twoCellAnchor>
    <xdr:from>
      <xdr:col>0</xdr:col>
      <xdr:colOff>535080</xdr:colOff>
      <xdr:row>19</xdr:row>
      <xdr:rowOff>95810</xdr:rowOff>
    </xdr:from>
    <xdr:to>
      <xdr:col>3</xdr:col>
      <xdr:colOff>114300</xdr:colOff>
      <xdr:row>20</xdr:row>
      <xdr:rowOff>160344</xdr:rowOff>
    </xdr:to>
    <xdr:sp macro="" textlink="">
      <xdr:nvSpPr>
        <xdr:cNvPr id="207" name="TextBox 206"/>
        <xdr:cNvSpPr txBox="1"/>
      </xdr:nvSpPr>
      <xdr:spPr>
        <a:xfrm>
          <a:off x="535080" y="3543860"/>
          <a:ext cx="1408020" cy="255034"/>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noAutofit/>
        </a:bodyPr>
        <a:lstStyle/>
        <a:p>
          <a:r>
            <a:rPr lang="en-US" sz="1000">
              <a:solidFill>
                <a:srgbClr val="FF0000"/>
              </a:solidFill>
            </a:rPr>
            <a:t>50ms</a:t>
          </a:r>
          <a:r>
            <a:rPr lang="en-US" sz="1000" baseline="0">
              <a:solidFill>
                <a:srgbClr val="FF0000"/>
              </a:solidFill>
            </a:rPr>
            <a:t> to wait Response</a:t>
          </a:r>
          <a:endParaRPr lang="en-US" sz="1000">
            <a:solidFill>
              <a:srgbClr val="FF0000"/>
            </a:solidFill>
          </a:endParaRPr>
        </a:p>
      </xdr:txBody>
    </xdr:sp>
    <xdr:clientData/>
  </xdr:twoCellAnchor>
  <xdr:twoCellAnchor>
    <xdr:from>
      <xdr:col>2</xdr:col>
      <xdr:colOff>3920</xdr:colOff>
      <xdr:row>6</xdr:row>
      <xdr:rowOff>101988</xdr:rowOff>
    </xdr:from>
    <xdr:to>
      <xdr:col>12</xdr:col>
      <xdr:colOff>323851</xdr:colOff>
      <xdr:row>36</xdr:row>
      <xdr:rowOff>178757</xdr:rowOff>
    </xdr:to>
    <xdr:grpSp>
      <xdr:nvGrpSpPr>
        <xdr:cNvPr id="208" name="Group 207"/>
        <xdr:cNvGrpSpPr/>
      </xdr:nvGrpSpPr>
      <xdr:grpSpPr>
        <a:xfrm>
          <a:off x="1214155" y="1648400"/>
          <a:ext cx="6371108" cy="5791769"/>
          <a:chOff x="1194395" y="10086427"/>
          <a:chExt cx="5181753" cy="6131770"/>
        </a:xfrm>
      </xdr:grpSpPr>
      <xdr:grpSp>
        <xdr:nvGrpSpPr>
          <xdr:cNvPr id="209" name="Group 208"/>
          <xdr:cNvGrpSpPr/>
        </xdr:nvGrpSpPr>
        <xdr:grpSpPr>
          <a:xfrm>
            <a:off x="1194395" y="10086427"/>
            <a:ext cx="5181753" cy="6131770"/>
            <a:chOff x="969857" y="9239250"/>
            <a:chExt cx="5276434" cy="6115719"/>
          </a:xfrm>
        </xdr:grpSpPr>
        <xdr:cxnSp macro="">
          <xdr:nvCxnSpPr>
            <xdr:cNvPr id="211" name="Elbow Connector 210"/>
            <xdr:cNvCxnSpPr>
              <a:stCxn id="224" idx="3"/>
              <a:endCxn id="215" idx="3"/>
            </xdr:cNvCxnSpPr>
          </xdr:nvCxnSpPr>
          <xdr:spPr>
            <a:xfrm flipH="1" flipV="1">
              <a:off x="3552826" y="9871710"/>
              <a:ext cx="761999" cy="4546777"/>
            </a:xfrm>
            <a:prstGeom prst="bentConnector3">
              <a:avLst>
                <a:gd name="adj1" fmla="val -148032"/>
              </a:avLst>
            </a:prstGeom>
            <a:ln>
              <a:tailEnd type="triangle"/>
            </a:ln>
          </xdr:spPr>
          <xdr:style>
            <a:lnRef idx="1">
              <a:schemeClr val="accent1"/>
            </a:lnRef>
            <a:fillRef idx="0">
              <a:schemeClr val="accent1"/>
            </a:fillRef>
            <a:effectRef idx="0">
              <a:schemeClr val="accent1"/>
            </a:effectRef>
            <a:fontRef idx="minor">
              <a:schemeClr val="tx1"/>
            </a:fontRef>
          </xdr:style>
        </xdr:cxnSp>
        <xdr:grpSp>
          <xdr:nvGrpSpPr>
            <xdr:cNvPr id="212" name="Group 211"/>
            <xdr:cNvGrpSpPr/>
          </xdr:nvGrpSpPr>
          <xdr:grpSpPr>
            <a:xfrm>
              <a:off x="969857" y="9239250"/>
              <a:ext cx="5276434" cy="6115719"/>
              <a:chOff x="969857" y="9239250"/>
              <a:chExt cx="5276434" cy="6115719"/>
            </a:xfrm>
          </xdr:grpSpPr>
          <xdr:sp macro="" textlink="">
            <xdr:nvSpPr>
              <xdr:cNvPr id="213" name="Rounded Rectangle 212"/>
              <xdr:cNvSpPr/>
            </xdr:nvSpPr>
            <xdr:spPr>
              <a:xfrm>
                <a:off x="1724026" y="9239250"/>
                <a:ext cx="1828800" cy="2743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Start</a:t>
                </a:r>
                <a:endParaRPr lang="en-US" sz="1100"/>
              </a:p>
            </xdr:txBody>
          </xdr:sp>
          <xdr:cxnSp macro="">
            <xdr:nvCxnSpPr>
              <xdr:cNvPr id="214" name="Straight Arrow Connector 213"/>
              <xdr:cNvCxnSpPr>
                <a:stCxn id="213" idx="2"/>
                <a:endCxn id="215" idx="0"/>
              </xdr:cNvCxnSpPr>
            </xdr:nvCxnSpPr>
            <xdr:spPr>
              <a:xfrm>
                <a:off x="2638426" y="9513570"/>
                <a:ext cx="0" cy="2209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15" name="Rounded Rectangle 214"/>
              <xdr:cNvSpPr/>
            </xdr:nvSpPr>
            <xdr:spPr>
              <a:xfrm>
                <a:off x="1724026" y="9734550"/>
                <a:ext cx="1828800" cy="2743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Set Current Range</a:t>
                </a:r>
                <a:r>
                  <a:rPr lang="en-US" sz="1200" baseline="0"/>
                  <a:t> =&gt;0A</a:t>
                </a:r>
                <a:endParaRPr lang="en-US" sz="1000"/>
              </a:p>
            </xdr:txBody>
          </xdr:sp>
          <xdr:cxnSp macro="">
            <xdr:nvCxnSpPr>
              <xdr:cNvPr id="216" name="Straight Arrow Connector 215"/>
              <xdr:cNvCxnSpPr>
                <a:stCxn id="215" idx="2"/>
                <a:endCxn id="217" idx="0"/>
              </xdr:cNvCxnSpPr>
            </xdr:nvCxnSpPr>
            <xdr:spPr>
              <a:xfrm>
                <a:off x="2638426" y="10008870"/>
                <a:ext cx="0" cy="230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17" name="Rounded Rectangle 216"/>
              <xdr:cNvSpPr/>
            </xdr:nvSpPr>
            <xdr:spPr>
              <a:xfrm>
                <a:off x="1724026" y="10239375"/>
                <a:ext cx="1828800" cy="2743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Set BiasVoltage</a:t>
                </a:r>
                <a:r>
                  <a:rPr lang="en-US" sz="1200" baseline="0"/>
                  <a:t> =&gt;03</a:t>
                </a:r>
                <a:endParaRPr lang="en-US" sz="1000"/>
              </a:p>
            </xdr:txBody>
          </xdr:sp>
          <xdr:cxnSp macro="">
            <xdr:nvCxnSpPr>
              <xdr:cNvPr id="218" name="Straight Arrow Connector 217"/>
              <xdr:cNvCxnSpPr>
                <a:endCxn id="219" idx="0"/>
              </xdr:cNvCxnSpPr>
            </xdr:nvCxnSpPr>
            <xdr:spPr>
              <a:xfrm>
                <a:off x="2638426" y="11118881"/>
                <a:ext cx="0" cy="230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19" name="Rounded Rectangle 218"/>
              <xdr:cNvSpPr/>
            </xdr:nvSpPr>
            <xdr:spPr>
              <a:xfrm>
                <a:off x="1724026" y="11349386"/>
                <a:ext cx="1828800" cy="2743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StartTest</a:t>
                </a:r>
                <a:r>
                  <a:rPr lang="en-US" sz="1200" baseline="0"/>
                  <a:t>=&gt;05</a:t>
                </a:r>
                <a:endParaRPr lang="en-US" sz="1000"/>
              </a:p>
            </xdr:txBody>
          </xdr:sp>
          <xdr:cxnSp macro="">
            <xdr:nvCxnSpPr>
              <xdr:cNvPr id="220" name="Straight Arrow Connector 219"/>
              <xdr:cNvCxnSpPr>
                <a:endCxn id="221" idx="0"/>
              </xdr:cNvCxnSpPr>
            </xdr:nvCxnSpPr>
            <xdr:spPr>
              <a:xfrm>
                <a:off x="2638425" y="11625611"/>
                <a:ext cx="0" cy="230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21" name="Rounded Rectangle 220"/>
              <xdr:cNvSpPr/>
            </xdr:nvSpPr>
            <xdr:spPr>
              <a:xfrm>
                <a:off x="1724024" y="11856117"/>
                <a:ext cx="1828800" cy="2743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Fetch Measurement</a:t>
                </a:r>
                <a:r>
                  <a:rPr lang="en-US" sz="1200" baseline="0"/>
                  <a:t>=&gt;08</a:t>
                </a:r>
                <a:endParaRPr lang="en-US" sz="1000"/>
              </a:p>
            </xdr:txBody>
          </xdr:sp>
          <xdr:sp macro="" textlink="">
            <xdr:nvSpPr>
              <xdr:cNvPr id="222" name="Diamond 221"/>
              <xdr:cNvSpPr/>
            </xdr:nvSpPr>
            <xdr:spPr>
              <a:xfrm>
                <a:off x="969857" y="12637457"/>
                <a:ext cx="3333750" cy="999977"/>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Correct</a:t>
                </a:r>
                <a:r>
                  <a:rPr lang="en-US" sz="1100" baseline="0"/>
                  <a:t> Current Range?</a:t>
                </a:r>
              </a:p>
              <a:p>
                <a:pPr algn="ctr"/>
                <a:r>
                  <a:rPr lang="en-US" sz="1100" baseline="0"/>
                  <a:t>[Search from Highest Range]</a:t>
                </a:r>
                <a:endParaRPr lang="en-US" sz="1100"/>
              </a:p>
            </xdr:txBody>
          </xdr:sp>
          <xdr:sp macro="" textlink="">
            <xdr:nvSpPr>
              <xdr:cNvPr id="224" name="Diamond 223"/>
              <xdr:cNvSpPr/>
            </xdr:nvSpPr>
            <xdr:spPr>
              <a:xfrm>
                <a:off x="981074" y="14059861"/>
                <a:ext cx="3333751" cy="717253"/>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Voltage &gt; = Stop</a:t>
                </a:r>
                <a:r>
                  <a:rPr lang="en-US" sz="1100" baseline="0"/>
                  <a:t> Voltage?</a:t>
                </a:r>
                <a:endParaRPr lang="en-US" sz="1100"/>
              </a:p>
            </xdr:txBody>
          </xdr:sp>
          <xdr:cxnSp macro="">
            <xdr:nvCxnSpPr>
              <xdr:cNvPr id="225" name="Straight Arrow Connector 224"/>
              <xdr:cNvCxnSpPr/>
            </xdr:nvCxnSpPr>
            <xdr:spPr>
              <a:xfrm>
                <a:off x="2635130" y="12170185"/>
                <a:ext cx="3295" cy="41223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26" name="Straight Arrow Connector 225"/>
              <xdr:cNvCxnSpPr/>
            </xdr:nvCxnSpPr>
            <xdr:spPr>
              <a:xfrm>
                <a:off x="2636539" y="14756405"/>
                <a:ext cx="0" cy="230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27" name="Rounded Rectangle 226"/>
              <xdr:cNvSpPr/>
            </xdr:nvSpPr>
            <xdr:spPr>
              <a:xfrm>
                <a:off x="1731666" y="15080649"/>
                <a:ext cx="1828800" cy="2743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End</a:t>
                </a:r>
                <a:endParaRPr lang="en-US" sz="1000"/>
              </a:p>
            </xdr:txBody>
          </xdr:sp>
          <xdr:sp macro="" textlink="">
            <xdr:nvSpPr>
              <xdr:cNvPr id="228" name="TextBox 227"/>
              <xdr:cNvSpPr txBox="1"/>
            </xdr:nvSpPr>
            <xdr:spPr>
              <a:xfrm>
                <a:off x="4724400" y="10229850"/>
                <a:ext cx="1521891" cy="26456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lang="en-US" sz="1100"/>
                  <a:t>Voltage =+Step</a:t>
                </a:r>
                <a:r>
                  <a:rPr lang="en-US" sz="1100" baseline="0"/>
                  <a:t> Voltage</a:t>
                </a:r>
                <a:endParaRPr lang="en-US" sz="1100"/>
              </a:p>
            </xdr:txBody>
          </xdr:sp>
          <xdr:sp macro="" textlink="">
            <xdr:nvSpPr>
              <xdr:cNvPr id="229" name="TextBox 228"/>
              <xdr:cNvSpPr txBox="1"/>
            </xdr:nvSpPr>
            <xdr:spPr>
              <a:xfrm>
                <a:off x="2743200" y="14748533"/>
                <a:ext cx="378758" cy="26456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lang="en-US" sz="1100"/>
                  <a:t>Yes</a:t>
                </a:r>
              </a:p>
            </xdr:txBody>
          </xdr:sp>
          <xdr:sp macro="" textlink="">
            <xdr:nvSpPr>
              <xdr:cNvPr id="230" name="TextBox 229"/>
              <xdr:cNvSpPr txBox="1"/>
            </xdr:nvSpPr>
            <xdr:spPr>
              <a:xfrm>
                <a:off x="4126211" y="13317757"/>
                <a:ext cx="350096" cy="26456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lang="en-US" sz="1100"/>
                  <a:t>No</a:t>
                </a:r>
              </a:p>
            </xdr:txBody>
          </xdr:sp>
          <xdr:sp macro="" textlink="">
            <xdr:nvSpPr>
              <xdr:cNvPr id="231" name="TextBox 230"/>
              <xdr:cNvSpPr txBox="1"/>
            </xdr:nvSpPr>
            <xdr:spPr>
              <a:xfrm>
                <a:off x="2805478" y="13581147"/>
                <a:ext cx="387094" cy="26456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lang="en-US" sz="1100"/>
                  <a:t>YES</a:t>
                </a:r>
              </a:p>
            </xdr:txBody>
          </xdr:sp>
          <xdr:cxnSp macro="">
            <xdr:nvCxnSpPr>
              <xdr:cNvPr id="232" name="Elbow Connector 231"/>
              <xdr:cNvCxnSpPr>
                <a:stCxn id="222" idx="3"/>
              </xdr:cNvCxnSpPr>
            </xdr:nvCxnSpPr>
            <xdr:spPr>
              <a:xfrm flipV="1">
                <a:off x="4303607" y="9936178"/>
                <a:ext cx="117520" cy="3201267"/>
              </a:xfrm>
              <a:prstGeom prst="bentConnector2">
                <a:avLst/>
              </a:prstGeom>
              <a:ln>
                <a:tailEnd type="triangle"/>
              </a:ln>
            </xdr:spPr>
            <xdr:style>
              <a:lnRef idx="1">
                <a:schemeClr val="accent2"/>
              </a:lnRef>
              <a:fillRef idx="0">
                <a:schemeClr val="accent2"/>
              </a:fillRef>
              <a:effectRef idx="0">
                <a:schemeClr val="accent2"/>
              </a:effectRef>
              <a:fontRef idx="minor">
                <a:schemeClr val="tx1"/>
              </a:fontRef>
            </xdr:style>
          </xdr:cxnSp>
          <xdr:sp macro="" textlink="">
            <xdr:nvSpPr>
              <xdr:cNvPr id="233" name="TextBox 232"/>
              <xdr:cNvSpPr txBox="1"/>
            </xdr:nvSpPr>
            <xdr:spPr>
              <a:xfrm>
                <a:off x="3810000" y="11134725"/>
                <a:ext cx="1594604" cy="26456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lang="en-US" sz="1100"/>
                  <a:t>Set to Next Lower Range</a:t>
                </a:r>
              </a:p>
            </xdr:txBody>
          </xdr:sp>
          <xdr:sp macro="" textlink="">
            <xdr:nvSpPr>
              <xdr:cNvPr id="234" name="TextBox 233"/>
              <xdr:cNvSpPr txBox="1"/>
            </xdr:nvSpPr>
            <xdr:spPr>
              <a:xfrm>
                <a:off x="4191174" y="14493507"/>
                <a:ext cx="350096" cy="26456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lang="en-US" sz="1100"/>
                  <a:t>No</a:t>
                </a:r>
              </a:p>
            </xdr:txBody>
          </xdr:sp>
        </xdr:grpSp>
      </xdr:grpSp>
      <xdr:sp macro="" textlink="">
        <xdr:nvSpPr>
          <xdr:cNvPr id="210" name="Rounded Rectangle 209"/>
          <xdr:cNvSpPr/>
        </xdr:nvSpPr>
        <xdr:spPr>
          <a:xfrm>
            <a:off x="2281518" y="11642352"/>
            <a:ext cx="1176057" cy="276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sweepDelay </a:t>
            </a:r>
            <a:endParaRPr lang="en-US" sz="1000"/>
          </a:p>
        </xdr:txBody>
      </xdr:sp>
    </xdr:grpSp>
    <xdr:clientData/>
  </xdr:twoCellAnchor>
  <xdr:twoCellAnchor>
    <xdr:from>
      <xdr:col>5</xdr:col>
      <xdr:colOff>200584</xdr:colOff>
      <xdr:row>13</xdr:row>
      <xdr:rowOff>31380</xdr:rowOff>
    </xdr:from>
    <xdr:to>
      <xdr:col>5</xdr:col>
      <xdr:colOff>200584</xdr:colOff>
      <xdr:row>14</xdr:row>
      <xdr:rowOff>60784</xdr:rowOff>
    </xdr:to>
    <xdr:cxnSp macro="">
      <xdr:nvCxnSpPr>
        <xdr:cNvPr id="235" name="Straight Arrow Connector 234"/>
        <xdr:cNvCxnSpPr/>
      </xdr:nvCxnSpPr>
      <xdr:spPr>
        <a:xfrm>
          <a:off x="3226172" y="2911292"/>
          <a:ext cx="0" cy="2199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205068</xdr:colOff>
      <xdr:row>28</xdr:row>
      <xdr:rowOff>172571</xdr:rowOff>
    </xdr:from>
    <xdr:to>
      <xdr:col>5</xdr:col>
      <xdr:colOff>205068</xdr:colOff>
      <xdr:row>30</xdr:row>
      <xdr:rowOff>53514</xdr:rowOff>
    </xdr:to>
    <xdr:cxnSp macro="">
      <xdr:nvCxnSpPr>
        <xdr:cNvPr id="236" name="Straight Arrow Connector 235"/>
        <xdr:cNvCxnSpPr/>
      </xdr:nvCxnSpPr>
      <xdr:spPr>
        <a:xfrm>
          <a:off x="3253068" y="5630396"/>
          <a:ext cx="0" cy="2619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27</xdr:col>
      <xdr:colOff>0</xdr:colOff>
      <xdr:row>17</xdr:row>
      <xdr:rowOff>190499</xdr:rowOff>
    </xdr:from>
    <xdr:to>
      <xdr:col>38</xdr:col>
      <xdr:colOff>338138</xdr:colOff>
      <xdr:row>46</xdr:row>
      <xdr:rowOff>95930</xdr:rowOff>
    </xdr:to>
    <xdr:graphicFrame macro="">
      <xdr:nvGraphicFramePr>
        <xdr:cNvPr id="5" name="Chart 4">
          <a:extLst>
            <a:ext uri="{FF2B5EF4-FFF2-40B4-BE49-F238E27FC236}">
              <a16:creationId xmlns="" xmlns:a16="http://schemas.microsoft.com/office/drawing/2014/main" id="{F6A4EE66-CA98-136C-A481-3767E4033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25</xdr:col>
      <xdr:colOff>0</xdr:colOff>
      <xdr:row>53</xdr:row>
      <xdr:rowOff>176893</xdr:rowOff>
    </xdr:from>
    <xdr:ext cx="6776358" cy="1094146"/>
    <xdr:sp macro="" textlink="">
      <xdr:nvSpPr>
        <xdr:cNvPr id="6" name="TextBox 5"/>
        <xdr:cNvSpPr txBox="1"/>
      </xdr:nvSpPr>
      <xdr:spPr>
        <a:xfrm>
          <a:off x="9878786" y="10572750"/>
          <a:ext cx="6776358" cy="1094146"/>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t>Problem 1 : there</a:t>
          </a:r>
          <a:r>
            <a:rPr lang="en-US" sz="1600" baseline="0"/>
            <a:t> is time required to discharge to actual current whenever there is current range change.  The larger the Gap between actual and Range might need long time to discharge, this issue will also cause inaccurate for the Autorange to pick correct Range to apply. </a:t>
          </a:r>
          <a:endParaRPr lang="en-US" sz="1600"/>
        </a:p>
      </xdr:txBody>
    </xdr:sp>
    <xdr:clientData/>
  </xdr:oneCellAnchor>
  <xdr:twoCellAnchor>
    <xdr:from>
      <xdr:col>22</xdr:col>
      <xdr:colOff>40821</xdr:colOff>
      <xdr:row>97</xdr:row>
      <xdr:rowOff>299357</xdr:rowOff>
    </xdr:from>
    <xdr:to>
      <xdr:col>33</xdr:col>
      <xdr:colOff>378958</xdr:colOff>
      <xdr:row>127</xdr:row>
      <xdr:rowOff>123145</xdr:rowOff>
    </xdr:to>
    <xdr:graphicFrame macro="">
      <xdr:nvGraphicFramePr>
        <xdr:cNvPr id="4" name="Chart 3">
          <a:extLst>
            <a:ext uri="{FF2B5EF4-FFF2-40B4-BE49-F238E27FC236}">
              <a16:creationId xmlns="" xmlns:a16="http://schemas.microsoft.com/office/drawing/2014/main" id="{F6A4EE66-CA98-136C-A481-3767E4033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27</xdr:col>
      <xdr:colOff>54427</xdr:colOff>
      <xdr:row>18</xdr:row>
      <xdr:rowOff>176892</xdr:rowOff>
    </xdr:from>
    <xdr:to>
      <xdr:col>38</xdr:col>
      <xdr:colOff>392565</xdr:colOff>
      <xdr:row>47</xdr:row>
      <xdr:rowOff>136752</xdr:rowOff>
    </xdr:to>
    <xdr:graphicFrame macro="">
      <xdr:nvGraphicFramePr>
        <xdr:cNvPr id="2" name="Chart 1">
          <a:extLst>
            <a:ext uri="{FF2B5EF4-FFF2-40B4-BE49-F238E27FC236}">
              <a16:creationId xmlns="" xmlns:a16="http://schemas.microsoft.com/office/drawing/2014/main" id="{F6A4EE66-CA98-136C-A481-3767E4033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20</xdr:col>
      <xdr:colOff>272143</xdr:colOff>
      <xdr:row>50</xdr:row>
      <xdr:rowOff>68036</xdr:rowOff>
    </xdr:from>
    <xdr:ext cx="6776358" cy="1094146"/>
    <xdr:sp macro="" textlink="">
      <xdr:nvSpPr>
        <xdr:cNvPr id="3" name="TextBox 2"/>
        <xdr:cNvSpPr txBox="1"/>
      </xdr:nvSpPr>
      <xdr:spPr>
        <a:xfrm>
          <a:off x="7130143" y="9878786"/>
          <a:ext cx="6776358" cy="1094146"/>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t>Problem 1 : there</a:t>
          </a:r>
          <a:r>
            <a:rPr lang="en-US" sz="1600" baseline="0"/>
            <a:t> is time required to discharge to actual current whenever there is current range change.  The larger the Gap between actual and Range might need long time to discharge, this issue will also cause inaccurate for the Autorange to pick  correct Range to apply. </a:t>
          </a:r>
          <a:endParaRPr lang="en-US" sz="1600"/>
        </a:p>
      </xdr:txBody>
    </xdr:sp>
    <xdr:clientData/>
  </xdr:oneCellAnchor>
  <xdr:twoCellAnchor>
    <xdr:from>
      <xdr:col>23</xdr:col>
      <xdr:colOff>449035</xdr:colOff>
      <xdr:row>65</xdr:row>
      <xdr:rowOff>176892</xdr:rowOff>
    </xdr:from>
    <xdr:to>
      <xdr:col>35</xdr:col>
      <xdr:colOff>174851</xdr:colOff>
      <xdr:row>96</xdr:row>
      <xdr:rowOff>680</xdr:rowOff>
    </xdr:to>
    <xdr:graphicFrame macro="">
      <xdr:nvGraphicFramePr>
        <xdr:cNvPr id="4" name="Chart 3">
          <a:extLst>
            <a:ext uri="{FF2B5EF4-FFF2-40B4-BE49-F238E27FC236}">
              <a16:creationId xmlns="" xmlns:a16="http://schemas.microsoft.com/office/drawing/2014/main" id="{F6A4EE66-CA98-136C-A481-3767E4033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22</xdr:col>
      <xdr:colOff>149679</xdr:colOff>
      <xdr:row>66</xdr:row>
      <xdr:rowOff>122466</xdr:rowOff>
    </xdr:from>
    <xdr:to>
      <xdr:col>36</xdr:col>
      <xdr:colOff>163286</xdr:colOff>
      <xdr:row>95</xdr:row>
      <xdr:rowOff>108857</xdr:rowOff>
    </xdr:to>
    <xdr:graphicFrame macro="">
      <xdr:nvGraphicFramePr>
        <xdr:cNvPr id="4" name="Chart 3">
          <a:extLst>
            <a:ext uri="{FF2B5EF4-FFF2-40B4-BE49-F238E27FC236}">
              <a16:creationId xmlns="" xmlns:a16="http://schemas.microsoft.com/office/drawing/2014/main" id="{F6A4EE66-CA98-136C-A481-3767E4033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517072</xdr:colOff>
      <xdr:row>18</xdr:row>
      <xdr:rowOff>190501</xdr:rowOff>
    </xdr:from>
    <xdr:to>
      <xdr:col>38</xdr:col>
      <xdr:colOff>242888</xdr:colOff>
      <xdr:row>47</xdr:row>
      <xdr:rowOff>150361</xdr:rowOff>
    </xdr:to>
    <xdr:graphicFrame macro="">
      <xdr:nvGraphicFramePr>
        <xdr:cNvPr id="5" name="Chart 4">
          <a:extLst>
            <a:ext uri="{FF2B5EF4-FFF2-40B4-BE49-F238E27FC236}">
              <a16:creationId xmlns="" xmlns:a16="http://schemas.microsoft.com/office/drawing/2014/main" id="{F6A4EE66-CA98-136C-A481-3767E4033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24</xdr:col>
      <xdr:colOff>122466</xdr:colOff>
      <xdr:row>47</xdr:row>
      <xdr:rowOff>176893</xdr:rowOff>
    </xdr:from>
    <xdr:ext cx="6776358" cy="1219565"/>
    <xdr:sp macro="" textlink="">
      <xdr:nvSpPr>
        <xdr:cNvPr id="7" name="TextBox 6"/>
        <xdr:cNvSpPr txBox="1"/>
      </xdr:nvSpPr>
      <xdr:spPr>
        <a:xfrm>
          <a:off x="9388930" y="9674679"/>
          <a:ext cx="6776358" cy="121956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a:t>Problem 1: There</a:t>
          </a:r>
          <a:r>
            <a:rPr lang="en-US" sz="1800" baseline="0"/>
            <a:t> is time required to discharge to actual current whenever there is current range change.  The larger the Gap between actual and Range might need long time to discharge, this issue will also cause inaccurate for the Autorange to pick correct Range to apply. </a:t>
          </a:r>
        </a:p>
      </xdr:txBody>
    </xdr:sp>
    <xdr:clientData/>
  </xdr:oneCellAnchor>
  <xdr:oneCellAnchor>
    <xdr:from>
      <xdr:col>24</xdr:col>
      <xdr:colOff>136070</xdr:colOff>
      <xdr:row>57</xdr:row>
      <xdr:rowOff>27215</xdr:rowOff>
    </xdr:from>
    <xdr:ext cx="8303620" cy="828175"/>
    <xdr:sp macro="" textlink="">
      <xdr:nvSpPr>
        <xdr:cNvPr id="8" name="TextBox 7"/>
        <xdr:cNvSpPr txBox="1"/>
      </xdr:nvSpPr>
      <xdr:spPr>
        <a:xfrm>
          <a:off x="9402534" y="11430001"/>
          <a:ext cx="8303620" cy="82817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a:t>Problem 2: Overshoot</a:t>
          </a:r>
          <a:r>
            <a:rPr lang="en-US" sz="1800" baseline="0"/>
            <a:t> when range change, </a:t>
          </a:r>
        </a:p>
        <a:p>
          <a:r>
            <a:rPr lang="en-US" sz="1800" baseline="0"/>
            <a:t>No more range switch as this is the largest Range,  and 20mA will be use as final range.</a:t>
          </a:r>
        </a:p>
        <a:p>
          <a:endParaRPr lang="en-US" sz="1100" baseline="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21</xdr:col>
      <xdr:colOff>122463</xdr:colOff>
      <xdr:row>74</xdr:row>
      <xdr:rowOff>149680</xdr:rowOff>
    </xdr:from>
    <xdr:to>
      <xdr:col>34</xdr:col>
      <xdr:colOff>326571</xdr:colOff>
      <xdr:row>103</xdr:row>
      <xdr:rowOff>109539</xdr:rowOff>
    </xdr:to>
    <xdr:graphicFrame macro="">
      <xdr:nvGraphicFramePr>
        <xdr:cNvPr id="4" name="Chart 3">
          <a:extLst>
            <a:ext uri="{FF2B5EF4-FFF2-40B4-BE49-F238E27FC236}">
              <a16:creationId xmlns="" xmlns:a16="http://schemas.microsoft.com/office/drawing/2014/main" id="{F6A4EE66-CA98-136C-A481-3767E4033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95249</xdr:colOff>
      <xdr:row>18</xdr:row>
      <xdr:rowOff>81642</xdr:rowOff>
    </xdr:from>
    <xdr:to>
      <xdr:col>38</xdr:col>
      <xdr:colOff>433386</xdr:colOff>
      <xdr:row>41</xdr:row>
      <xdr:rowOff>176893</xdr:rowOff>
    </xdr:to>
    <xdr:graphicFrame macro="">
      <xdr:nvGraphicFramePr>
        <xdr:cNvPr id="5" name="Chart 4">
          <a:extLst>
            <a:ext uri="{FF2B5EF4-FFF2-40B4-BE49-F238E27FC236}">
              <a16:creationId xmlns="" xmlns:a16="http://schemas.microsoft.com/office/drawing/2014/main" id="{F6A4EE66-CA98-136C-A481-3767E4033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26</xdr:col>
      <xdr:colOff>571501</xdr:colOff>
      <xdr:row>43</xdr:row>
      <xdr:rowOff>40821</xdr:rowOff>
    </xdr:from>
    <xdr:ext cx="6776358" cy="609013"/>
    <xdr:sp macro="" textlink="">
      <xdr:nvSpPr>
        <xdr:cNvPr id="7" name="TextBox 6"/>
        <xdr:cNvSpPr txBox="1"/>
      </xdr:nvSpPr>
      <xdr:spPr>
        <a:xfrm>
          <a:off x="11185072" y="8817428"/>
          <a:ext cx="6776358" cy="60901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Problem 1: there</a:t>
          </a:r>
          <a:r>
            <a:rPr lang="en-US" sz="1100" baseline="0"/>
            <a:t> is time required to discharge to actual current whenever there is current range change.  The larger the Gap between actual and Range might need long time to discharge, this issue will also cause inaccurate for the Autorange to pick correct Range to apply. </a:t>
          </a:r>
        </a:p>
      </xdr:txBody>
    </xdr:sp>
    <xdr:clientData/>
  </xdr:oneCellAnchor>
  <xdr:oneCellAnchor>
    <xdr:from>
      <xdr:col>26</xdr:col>
      <xdr:colOff>544286</xdr:colOff>
      <xdr:row>46</xdr:row>
      <xdr:rowOff>136073</xdr:rowOff>
    </xdr:from>
    <xdr:ext cx="6255239" cy="781240"/>
    <xdr:sp macro="" textlink="">
      <xdr:nvSpPr>
        <xdr:cNvPr id="11" name="TextBox 10"/>
        <xdr:cNvSpPr txBox="1"/>
      </xdr:nvSpPr>
      <xdr:spPr>
        <a:xfrm>
          <a:off x="11157857" y="9484180"/>
          <a:ext cx="6255239"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Problem 2: Overshoot</a:t>
          </a:r>
          <a:r>
            <a:rPr lang="en-US" sz="1100" baseline="0"/>
            <a:t> when range change, It required time to discharge</a:t>
          </a:r>
        </a:p>
        <a:p>
          <a:r>
            <a:rPr lang="en-US" sz="1100" baseline="0"/>
            <a:t>No more range switch as this is the largest Range and 20mA will be use as the final range.</a:t>
          </a:r>
        </a:p>
        <a:p>
          <a:r>
            <a:rPr lang="en-US" sz="1100" baseline="0"/>
            <a:t>As the current discharge along the time, the most sensitive range should be apply at 2mA instead of 20mA</a:t>
          </a:r>
        </a:p>
        <a:p>
          <a:endParaRPr lang="en-US" sz="1100" baseline="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21</xdr:col>
      <xdr:colOff>489857</xdr:colOff>
      <xdr:row>19</xdr:row>
      <xdr:rowOff>54428</xdr:rowOff>
    </xdr:from>
    <xdr:to>
      <xdr:col>33</xdr:col>
      <xdr:colOff>215673</xdr:colOff>
      <xdr:row>49</xdr:row>
      <xdr:rowOff>14288</xdr:rowOff>
    </xdr:to>
    <xdr:graphicFrame macro="">
      <xdr:nvGraphicFramePr>
        <xdr:cNvPr id="5" name="Chart 4">
          <a:extLst>
            <a:ext uri="{FF2B5EF4-FFF2-40B4-BE49-F238E27FC236}">
              <a16:creationId xmlns="" xmlns:a16="http://schemas.microsoft.com/office/drawing/2014/main" id="{F6A4EE66-CA98-136C-A481-3767E4033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25</xdr:col>
      <xdr:colOff>176893</xdr:colOff>
      <xdr:row>18</xdr:row>
      <xdr:rowOff>272142</xdr:rowOff>
    </xdr:from>
    <xdr:to>
      <xdr:col>36</xdr:col>
      <xdr:colOff>515031</xdr:colOff>
      <xdr:row>48</xdr:row>
      <xdr:rowOff>41502</xdr:rowOff>
    </xdr:to>
    <xdr:graphicFrame macro="">
      <xdr:nvGraphicFramePr>
        <xdr:cNvPr id="5" name="Chart 4">
          <a:extLst>
            <a:ext uri="{FF2B5EF4-FFF2-40B4-BE49-F238E27FC236}">
              <a16:creationId xmlns="" xmlns:a16="http://schemas.microsoft.com/office/drawing/2014/main" id="{F6A4EE66-CA98-136C-A481-3767E4033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24</xdr:col>
      <xdr:colOff>449036</xdr:colOff>
      <xdr:row>18</xdr:row>
      <xdr:rowOff>340178</xdr:rowOff>
    </xdr:from>
    <xdr:to>
      <xdr:col>36</xdr:col>
      <xdr:colOff>174852</xdr:colOff>
      <xdr:row>48</xdr:row>
      <xdr:rowOff>109538</xdr:rowOff>
    </xdr:to>
    <xdr:graphicFrame macro="">
      <xdr:nvGraphicFramePr>
        <xdr:cNvPr id="5" name="Chart 4">
          <a:extLst>
            <a:ext uri="{FF2B5EF4-FFF2-40B4-BE49-F238E27FC236}">
              <a16:creationId xmlns="" xmlns:a16="http://schemas.microsoft.com/office/drawing/2014/main" id="{F6A4EE66-CA98-136C-A481-3767E4033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20</xdr:col>
      <xdr:colOff>272143</xdr:colOff>
      <xdr:row>50</xdr:row>
      <xdr:rowOff>68036</xdr:rowOff>
    </xdr:from>
    <xdr:ext cx="6776358" cy="1094146"/>
    <xdr:sp macro="" textlink="">
      <xdr:nvSpPr>
        <xdr:cNvPr id="6" name="TextBox 5"/>
        <xdr:cNvSpPr txBox="1"/>
      </xdr:nvSpPr>
      <xdr:spPr>
        <a:xfrm>
          <a:off x="7130143" y="9878786"/>
          <a:ext cx="6776358" cy="1094146"/>
        </a:xfrm>
        <a:prstGeom prst="rect">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t>Problem 1 : there</a:t>
          </a:r>
          <a:r>
            <a:rPr lang="en-US" sz="1600" baseline="0"/>
            <a:t> is time required to discharge to actual current whenever there is current range change.  The larger the Gap between actual and Range might need long time to discharge, this issue will also cause inaccurate for the Autorange to determine correct Range to apply. </a:t>
          </a:r>
          <a:endParaRPr lang="en-US" sz="16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9"/>
  <sheetViews>
    <sheetView topLeftCell="B1" zoomScale="85" zoomScaleNormal="85" workbookViewId="0">
      <selection activeCell="O11" sqref="O11"/>
    </sheetView>
  </sheetViews>
  <sheetFormatPr defaultRowHeight="15" x14ac:dyDescent="0.25"/>
  <cols>
    <col min="1" max="16384" width="9.140625" style="28"/>
  </cols>
  <sheetData>
    <row r="1" spans="1:15" x14ac:dyDescent="0.25">
      <c r="A1" s="29"/>
      <c r="B1" s="30"/>
      <c r="C1" s="30"/>
      <c r="D1" s="30"/>
      <c r="E1" s="30"/>
      <c r="F1" s="30"/>
      <c r="G1" s="30"/>
      <c r="H1" s="30"/>
      <c r="I1" s="30"/>
      <c r="J1" s="30"/>
      <c r="K1" s="30"/>
      <c r="L1" s="31"/>
    </row>
    <row r="2" spans="1:15" x14ac:dyDescent="0.25">
      <c r="A2" s="32"/>
      <c r="B2" s="33"/>
      <c r="C2" s="33"/>
      <c r="D2" s="33"/>
      <c r="E2" s="33"/>
      <c r="F2" s="33"/>
      <c r="G2" s="33"/>
      <c r="H2" s="33"/>
      <c r="I2" s="33"/>
      <c r="J2" s="33"/>
      <c r="K2" s="33"/>
      <c r="L2" s="35"/>
    </row>
    <row r="3" spans="1:15" ht="23.25" x14ac:dyDescent="0.35">
      <c r="A3" s="32"/>
      <c r="B3" s="69" t="s">
        <v>191</v>
      </c>
      <c r="C3" s="67"/>
      <c r="D3" s="67"/>
      <c r="E3" s="68"/>
      <c r="F3" s="68"/>
      <c r="G3" s="68"/>
      <c r="H3" s="33"/>
      <c r="I3" s="33"/>
      <c r="J3" s="33"/>
      <c r="K3" s="33"/>
      <c r="L3" s="35"/>
      <c r="O3" s="75" t="s">
        <v>218</v>
      </c>
    </row>
    <row r="4" spans="1:15" ht="23.25" x14ac:dyDescent="0.35">
      <c r="A4" s="32"/>
      <c r="B4" s="70" t="s">
        <v>196</v>
      </c>
      <c r="C4" s="66"/>
      <c r="D4" s="67"/>
      <c r="E4" s="68"/>
      <c r="F4" s="68"/>
      <c r="G4" s="68"/>
      <c r="H4" s="33"/>
      <c r="I4" s="33"/>
      <c r="J4" s="33"/>
      <c r="K4" s="33"/>
      <c r="L4" s="35"/>
      <c r="O4" s="28" t="s">
        <v>232</v>
      </c>
    </row>
    <row r="5" spans="1:15" ht="23.25" x14ac:dyDescent="0.35">
      <c r="A5" s="32"/>
      <c r="B5" s="70" t="s">
        <v>198</v>
      </c>
      <c r="C5" s="66"/>
      <c r="D5" s="67"/>
      <c r="E5" s="68"/>
      <c r="F5" s="68"/>
      <c r="G5" s="68"/>
      <c r="H5" s="33"/>
      <c r="I5" s="33"/>
      <c r="J5" s="33"/>
      <c r="K5" s="33"/>
      <c r="L5" s="35"/>
      <c r="O5" s="28" t="s">
        <v>226</v>
      </c>
    </row>
    <row r="6" spans="1:15" ht="23.25" x14ac:dyDescent="0.35">
      <c r="A6" s="32"/>
      <c r="B6" s="70"/>
      <c r="C6" s="66"/>
      <c r="D6" s="67"/>
      <c r="E6" s="33"/>
      <c r="F6" s="39" t="s">
        <v>211</v>
      </c>
      <c r="G6" s="68"/>
      <c r="H6" s="33"/>
      <c r="I6" s="33"/>
      <c r="J6" s="33"/>
      <c r="K6" s="33"/>
      <c r="L6" s="35"/>
      <c r="O6" s="28" t="s">
        <v>227</v>
      </c>
    </row>
    <row r="7" spans="1:15" x14ac:dyDescent="0.25">
      <c r="A7" s="32"/>
      <c r="B7" s="67"/>
      <c r="C7" s="67"/>
      <c r="D7" s="67"/>
      <c r="E7" s="68"/>
      <c r="F7" s="68"/>
      <c r="G7" s="68"/>
      <c r="H7" s="33"/>
      <c r="I7" s="33"/>
      <c r="J7" s="33"/>
      <c r="K7" s="33"/>
      <c r="L7" s="35"/>
    </row>
    <row r="8" spans="1:15" x14ac:dyDescent="0.25">
      <c r="A8" s="32"/>
      <c r="B8" s="67"/>
      <c r="C8" s="67"/>
      <c r="D8" s="67"/>
      <c r="E8" s="68"/>
      <c r="F8" s="68"/>
      <c r="G8" s="68"/>
      <c r="H8" s="33"/>
      <c r="I8" s="33"/>
      <c r="J8" s="33"/>
      <c r="K8" s="33"/>
      <c r="L8" s="35"/>
      <c r="O8" s="75" t="s">
        <v>225</v>
      </c>
    </row>
    <row r="9" spans="1:15" x14ac:dyDescent="0.25">
      <c r="A9" s="32"/>
      <c r="B9" s="67"/>
      <c r="C9" s="67"/>
      <c r="D9" s="67"/>
      <c r="E9" s="68"/>
      <c r="F9" s="68"/>
      <c r="G9" s="68"/>
      <c r="H9" s="33"/>
      <c r="I9" s="33"/>
      <c r="J9" s="33"/>
      <c r="K9" s="33"/>
      <c r="L9" s="35"/>
      <c r="O9" s="76" t="s">
        <v>234</v>
      </c>
    </row>
    <row r="10" spans="1:15" x14ac:dyDescent="0.25">
      <c r="A10" s="32"/>
      <c r="B10" s="67"/>
      <c r="C10" s="67"/>
      <c r="D10" s="67"/>
      <c r="E10" s="68"/>
      <c r="F10" s="68"/>
      <c r="G10" s="68"/>
      <c r="H10" s="33"/>
      <c r="I10" s="33"/>
      <c r="J10" s="33"/>
      <c r="K10" s="33"/>
      <c r="L10" s="35"/>
      <c r="O10" s="28" t="s">
        <v>235</v>
      </c>
    </row>
    <row r="11" spans="1:15" x14ac:dyDescent="0.25">
      <c r="A11" s="32"/>
      <c r="B11" s="67"/>
      <c r="C11" s="67"/>
      <c r="D11" s="67"/>
      <c r="E11" s="68"/>
      <c r="F11" s="68"/>
      <c r="G11" s="68"/>
      <c r="H11" s="33"/>
      <c r="I11" s="33"/>
      <c r="J11" s="33"/>
      <c r="K11" s="33"/>
      <c r="L11" s="35"/>
      <c r="O11" s="28" t="s">
        <v>233</v>
      </c>
    </row>
    <row r="12" spans="1:15" x14ac:dyDescent="0.25">
      <c r="A12" s="32"/>
      <c r="B12" s="67"/>
      <c r="C12" s="67"/>
      <c r="D12" s="67"/>
      <c r="E12" s="68"/>
      <c r="F12" s="68"/>
      <c r="G12" s="68"/>
      <c r="H12" s="33"/>
      <c r="I12" s="33"/>
      <c r="J12" s="33"/>
      <c r="K12" s="33"/>
      <c r="L12" s="35"/>
      <c r="O12" s="28" t="s">
        <v>228</v>
      </c>
    </row>
    <row r="13" spans="1:15" x14ac:dyDescent="0.25">
      <c r="A13" s="32"/>
      <c r="B13" s="67"/>
      <c r="C13" s="67"/>
      <c r="D13" s="67"/>
      <c r="E13" s="68"/>
      <c r="F13" s="68"/>
      <c r="G13" s="68"/>
      <c r="H13" s="33"/>
      <c r="I13" s="33"/>
      <c r="J13" s="33"/>
      <c r="K13" s="33"/>
      <c r="L13" s="35"/>
    </row>
    <row r="14" spans="1:15" x14ac:dyDescent="0.25">
      <c r="A14" s="32"/>
      <c r="B14" s="67"/>
      <c r="C14" s="67"/>
      <c r="D14" s="67"/>
      <c r="E14" s="68"/>
      <c r="F14" s="68"/>
      <c r="G14" s="68"/>
      <c r="H14" s="33"/>
      <c r="I14" s="33"/>
      <c r="J14" s="33"/>
      <c r="K14" s="33"/>
      <c r="L14" s="35"/>
    </row>
    <row r="15" spans="1:15" x14ac:dyDescent="0.25">
      <c r="A15" s="32"/>
      <c r="B15" s="67"/>
      <c r="C15" s="67"/>
      <c r="D15" s="67"/>
      <c r="E15" s="68"/>
      <c r="F15" s="68"/>
      <c r="G15" s="68"/>
      <c r="H15" s="33"/>
      <c r="I15" s="33"/>
      <c r="J15" s="33"/>
      <c r="K15" s="33"/>
      <c r="L15" s="35"/>
    </row>
    <row r="16" spans="1:15" x14ac:dyDescent="0.25">
      <c r="A16" s="32"/>
      <c r="B16" s="67"/>
      <c r="C16" s="67"/>
      <c r="D16" s="67"/>
      <c r="E16" s="68"/>
      <c r="F16" s="68"/>
      <c r="G16" s="68"/>
      <c r="H16" s="33"/>
      <c r="I16" s="33"/>
      <c r="J16" s="33"/>
      <c r="K16" s="33"/>
      <c r="L16" s="35"/>
    </row>
    <row r="17" spans="1:12" x14ac:dyDescent="0.25">
      <c r="A17" s="32"/>
      <c r="B17" s="67"/>
      <c r="C17" s="67"/>
      <c r="D17" s="67"/>
      <c r="E17" s="68"/>
      <c r="F17" s="68"/>
      <c r="G17" s="68"/>
      <c r="H17" s="33"/>
      <c r="I17" s="33"/>
      <c r="J17" s="33"/>
      <c r="K17" s="33"/>
      <c r="L17" s="35"/>
    </row>
    <row r="18" spans="1:12" x14ac:dyDescent="0.25">
      <c r="A18" s="32"/>
      <c r="B18" s="67"/>
      <c r="C18" s="67"/>
      <c r="D18" s="67"/>
      <c r="E18" s="68"/>
      <c r="F18" s="68"/>
      <c r="G18" s="68"/>
      <c r="H18" s="33"/>
      <c r="I18" s="33"/>
      <c r="J18" s="33"/>
      <c r="K18" s="33"/>
      <c r="L18" s="35"/>
    </row>
    <row r="19" spans="1:12" x14ac:dyDescent="0.25">
      <c r="A19" s="32"/>
      <c r="B19" s="67"/>
      <c r="C19" s="67"/>
      <c r="D19" s="67"/>
      <c r="E19" s="68"/>
      <c r="F19" s="68"/>
      <c r="G19" s="68"/>
      <c r="H19" s="33"/>
      <c r="I19" s="33"/>
      <c r="J19" s="33"/>
      <c r="K19" s="33"/>
      <c r="L19" s="35"/>
    </row>
    <row r="20" spans="1:12" x14ac:dyDescent="0.25">
      <c r="A20" s="32"/>
      <c r="B20" s="67"/>
      <c r="C20" s="67"/>
      <c r="D20" s="67"/>
      <c r="E20" s="68"/>
      <c r="F20" s="68"/>
      <c r="G20" s="68"/>
      <c r="H20" s="33"/>
      <c r="I20" s="33"/>
      <c r="J20" s="33"/>
      <c r="K20" s="33"/>
      <c r="L20" s="35"/>
    </row>
    <row r="21" spans="1:12" x14ac:dyDescent="0.25">
      <c r="A21" s="32"/>
      <c r="B21" s="67"/>
      <c r="C21" s="67"/>
      <c r="D21" s="67"/>
      <c r="E21" s="68"/>
      <c r="F21" s="68"/>
      <c r="G21" s="68"/>
      <c r="H21" s="33"/>
      <c r="I21" s="33"/>
      <c r="J21" s="33"/>
      <c r="K21" s="33"/>
      <c r="L21" s="35"/>
    </row>
    <row r="22" spans="1:12" x14ac:dyDescent="0.25">
      <c r="A22" s="32"/>
      <c r="B22" s="67"/>
      <c r="C22" s="67"/>
      <c r="D22" s="67"/>
      <c r="E22" s="68"/>
      <c r="F22" s="68"/>
      <c r="G22" s="68"/>
      <c r="H22" s="33"/>
      <c r="I22" s="33"/>
      <c r="J22" s="33"/>
      <c r="K22" s="33"/>
      <c r="L22" s="35"/>
    </row>
    <row r="23" spans="1:12" x14ac:dyDescent="0.25">
      <c r="A23" s="32"/>
      <c r="B23" s="67"/>
      <c r="C23" s="67"/>
      <c r="D23" s="67"/>
      <c r="E23" s="68"/>
      <c r="F23" s="68"/>
      <c r="G23" s="68"/>
      <c r="H23" s="33"/>
      <c r="I23" s="33"/>
      <c r="J23" s="33"/>
      <c r="K23" s="33"/>
      <c r="L23" s="35"/>
    </row>
    <row r="24" spans="1:12" x14ac:dyDescent="0.25">
      <c r="A24" s="32"/>
      <c r="B24" s="67"/>
      <c r="C24" s="67"/>
      <c r="D24" s="67"/>
      <c r="E24" s="68"/>
      <c r="F24" s="68"/>
      <c r="G24" s="68"/>
      <c r="H24" s="33"/>
      <c r="I24" s="33"/>
      <c r="J24" s="33"/>
      <c r="K24" s="33"/>
      <c r="L24" s="35"/>
    </row>
    <row r="25" spans="1:12" x14ac:dyDescent="0.25">
      <c r="A25" s="32"/>
      <c r="B25" s="67"/>
      <c r="C25" s="67"/>
      <c r="D25" s="67"/>
      <c r="E25" s="68"/>
      <c r="F25" s="68"/>
      <c r="G25" s="68"/>
      <c r="H25" s="33"/>
      <c r="I25" s="33"/>
      <c r="J25" s="33"/>
      <c r="K25" s="33"/>
      <c r="L25" s="35"/>
    </row>
    <row r="26" spans="1:12" x14ac:dyDescent="0.25">
      <c r="A26" s="32"/>
      <c r="B26" s="67"/>
      <c r="C26" s="67"/>
      <c r="D26" s="67"/>
      <c r="E26" s="68"/>
      <c r="F26" s="68"/>
      <c r="G26" s="68"/>
      <c r="H26" s="33"/>
      <c r="I26" s="33"/>
      <c r="J26" s="33"/>
      <c r="K26" s="33"/>
      <c r="L26" s="35"/>
    </row>
    <row r="27" spans="1:12" x14ac:dyDescent="0.25">
      <c r="A27" s="32"/>
      <c r="B27" s="67"/>
      <c r="C27" s="67"/>
      <c r="D27" s="67"/>
      <c r="E27" s="68"/>
      <c r="F27" s="68"/>
      <c r="G27" s="68"/>
      <c r="H27" s="33"/>
      <c r="I27" s="33"/>
      <c r="J27" s="33"/>
      <c r="K27" s="33"/>
      <c r="L27" s="35"/>
    </row>
    <row r="28" spans="1:12" x14ac:dyDescent="0.25">
      <c r="A28" s="32"/>
      <c r="B28" s="67"/>
      <c r="C28" s="67"/>
      <c r="D28" s="67"/>
      <c r="E28" s="68"/>
      <c r="F28" s="68"/>
      <c r="G28" s="68"/>
      <c r="H28" s="33"/>
      <c r="I28" s="33"/>
      <c r="J28" s="33"/>
      <c r="K28" s="33"/>
      <c r="L28" s="35"/>
    </row>
    <row r="29" spans="1:12" x14ac:dyDescent="0.25">
      <c r="A29" s="32"/>
      <c r="B29" s="67"/>
      <c r="C29" s="67"/>
      <c r="D29" s="67"/>
      <c r="E29" s="68"/>
      <c r="F29" s="68"/>
      <c r="G29" s="68"/>
      <c r="H29" s="33"/>
      <c r="I29" s="33"/>
      <c r="J29" s="33"/>
      <c r="K29" s="33"/>
      <c r="L29" s="35"/>
    </row>
    <row r="30" spans="1:12" x14ac:dyDescent="0.25">
      <c r="A30" s="32"/>
      <c r="B30" s="67"/>
      <c r="C30" s="67"/>
      <c r="D30" s="67"/>
      <c r="E30" s="68"/>
      <c r="F30" s="68"/>
      <c r="G30" s="68"/>
      <c r="H30" s="33"/>
      <c r="I30" s="33"/>
      <c r="J30" s="33"/>
      <c r="K30" s="33"/>
      <c r="L30" s="35"/>
    </row>
    <row r="31" spans="1:12" x14ac:dyDescent="0.25">
      <c r="A31" s="32"/>
      <c r="B31" s="67"/>
      <c r="C31" s="67"/>
      <c r="D31" s="67"/>
      <c r="E31" s="68"/>
      <c r="F31" s="68"/>
      <c r="G31" s="68"/>
      <c r="H31" s="33"/>
      <c r="I31" s="33"/>
      <c r="J31" s="33"/>
      <c r="K31" s="33"/>
      <c r="L31" s="35"/>
    </row>
    <row r="32" spans="1:12" x14ac:dyDescent="0.25">
      <c r="A32" s="32"/>
      <c r="B32" s="67"/>
      <c r="C32" s="67"/>
      <c r="D32" s="67"/>
      <c r="E32" s="68"/>
      <c r="F32" s="68"/>
      <c r="G32" s="68"/>
      <c r="H32" s="33"/>
      <c r="I32" s="33"/>
      <c r="J32" s="33"/>
      <c r="K32" s="33"/>
      <c r="L32" s="35"/>
    </row>
    <row r="33" spans="1:23" x14ac:dyDescent="0.25">
      <c r="A33" s="32"/>
      <c r="B33" s="67"/>
      <c r="C33" s="67"/>
      <c r="D33" s="67"/>
      <c r="E33" s="68"/>
      <c r="F33" s="68"/>
      <c r="G33" s="68"/>
      <c r="H33" s="33"/>
      <c r="I33" s="33"/>
      <c r="J33" s="33"/>
      <c r="K33" s="33"/>
      <c r="L33" s="35"/>
    </row>
    <row r="34" spans="1:23" x14ac:dyDescent="0.25">
      <c r="A34" s="32"/>
      <c r="B34" s="67"/>
      <c r="C34" s="67"/>
      <c r="D34" s="67"/>
      <c r="E34" s="68"/>
      <c r="F34" s="68"/>
      <c r="G34" s="68"/>
      <c r="H34" s="33"/>
      <c r="I34" s="33"/>
      <c r="J34" s="33"/>
      <c r="K34" s="33"/>
      <c r="L34" s="35"/>
    </row>
    <row r="35" spans="1:23" x14ac:dyDescent="0.25">
      <c r="A35" s="32"/>
      <c r="B35" s="67"/>
      <c r="C35" s="67"/>
      <c r="D35" s="67"/>
      <c r="E35" s="68"/>
      <c r="F35" s="68"/>
      <c r="G35" s="68"/>
      <c r="H35" s="33"/>
      <c r="I35" s="33"/>
      <c r="J35" s="33"/>
      <c r="K35" s="33"/>
      <c r="L35" s="35"/>
    </row>
    <row r="36" spans="1:23" x14ac:dyDescent="0.25">
      <c r="A36" s="32"/>
      <c r="B36" s="67"/>
      <c r="C36" s="67"/>
      <c r="D36" s="67"/>
      <c r="E36" s="68"/>
      <c r="F36" s="68"/>
      <c r="G36" s="68"/>
      <c r="H36" s="33"/>
      <c r="I36" s="33"/>
      <c r="J36" s="33"/>
      <c r="K36" s="33"/>
      <c r="L36" s="35"/>
    </row>
    <row r="37" spans="1:23" x14ac:dyDescent="0.25">
      <c r="A37" s="32"/>
      <c r="B37" s="67"/>
      <c r="C37" s="67"/>
      <c r="D37" s="67"/>
      <c r="E37" s="68"/>
      <c r="F37" s="68"/>
      <c r="G37" s="68"/>
      <c r="H37" s="33"/>
      <c r="I37" s="33"/>
      <c r="J37" s="33"/>
      <c r="K37" s="33"/>
      <c r="L37" s="35"/>
    </row>
    <row r="38" spans="1:23" x14ac:dyDescent="0.25">
      <c r="A38" s="32"/>
      <c r="B38" s="33"/>
      <c r="C38" s="33"/>
      <c r="D38" s="33"/>
      <c r="E38" s="33"/>
      <c r="F38" s="33"/>
      <c r="G38" s="33"/>
      <c r="H38" s="33"/>
      <c r="I38" s="33"/>
      <c r="J38" s="33"/>
      <c r="K38" s="33"/>
      <c r="L38" s="35"/>
    </row>
    <row r="39" spans="1:23" x14ac:dyDescent="0.25">
      <c r="A39" s="32"/>
      <c r="B39" s="33"/>
      <c r="C39" s="33"/>
      <c r="D39" s="33"/>
      <c r="E39" s="33"/>
      <c r="F39" s="33"/>
      <c r="G39" s="33"/>
      <c r="H39" s="33"/>
      <c r="I39" s="33"/>
      <c r="J39" s="33"/>
      <c r="K39" s="33"/>
      <c r="L39" s="35"/>
    </row>
    <row r="40" spans="1:23" x14ac:dyDescent="0.25">
      <c r="A40" s="32"/>
      <c r="B40" s="33"/>
      <c r="C40" s="33"/>
      <c r="D40" s="33"/>
      <c r="E40" s="33"/>
      <c r="F40" s="33"/>
      <c r="G40" s="33"/>
      <c r="H40" s="33"/>
      <c r="I40" s="33"/>
      <c r="J40" s="33"/>
      <c r="K40" s="33"/>
      <c r="L40" s="35"/>
    </row>
    <row r="41" spans="1:23" x14ac:dyDescent="0.25">
      <c r="A41" s="32"/>
      <c r="B41" s="33"/>
      <c r="C41" s="33"/>
      <c r="D41" s="33"/>
      <c r="E41" s="33"/>
      <c r="F41" s="33"/>
      <c r="G41" s="33"/>
      <c r="H41" s="33"/>
      <c r="I41" s="33"/>
      <c r="J41" s="33"/>
      <c r="K41" s="33"/>
      <c r="L41" s="35"/>
    </row>
    <row r="42" spans="1:23" x14ac:dyDescent="0.25">
      <c r="A42" s="32"/>
      <c r="B42" s="33"/>
      <c r="C42" s="33"/>
      <c r="D42" s="33"/>
      <c r="E42" s="33"/>
      <c r="F42" s="33"/>
      <c r="G42" s="33"/>
      <c r="H42" s="33"/>
      <c r="I42" s="33"/>
      <c r="J42" s="33"/>
      <c r="K42" s="33"/>
      <c r="L42" s="35"/>
    </row>
    <row r="43" spans="1:23" x14ac:dyDescent="0.25">
      <c r="A43" s="32"/>
      <c r="B43" s="33"/>
      <c r="C43" s="33"/>
      <c r="D43" s="33"/>
      <c r="E43" s="33"/>
      <c r="F43" s="33"/>
      <c r="G43" s="33"/>
      <c r="H43" s="33"/>
      <c r="I43" s="33"/>
      <c r="J43" s="33"/>
      <c r="K43" s="33"/>
      <c r="L43" s="35"/>
    </row>
    <row r="44" spans="1:23" x14ac:dyDescent="0.25">
      <c r="A44" s="32"/>
      <c r="B44" s="33"/>
      <c r="C44" s="33"/>
      <c r="D44" s="33"/>
      <c r="E44" s="33"/>
      <c r="F44" s="33"/>
      <c r="G44" s="33"/>
      <c r="H44" s="33"/>
      <c r="I44" s="33"/>
      <c r="J44" s="33"/>
      <c r="K44" s="33"/>
      <c r="L44" s="35"/>
    </row>
    <row r="45" spans="1:23" x14ac:dyDescent="0.25">
      <c r="A45" s="32"/>
      <c r="B45" s="33"/>
      <c r="C45" s="33"/>
      <c r="D45" s="33"/>
      <c r="E45" s="33"/>
      <c r="F45" s="33"/>
      <c r="G45" s="33"/>
      <c r="H45" s="33"/>
      <c r="I45" s="33"/>
      <c r="J45" s="33"/>
      <c r="K45" s="33"/>
      <c r="L45" s="35"/>
    </row>
    <row r="46" spans="1:23" ht="15.75" thickBot="1" x14ac:dyDescent="0.3">
      <c r="A46" s="36"/>
      <c r="B46" s="37"/>
      <c r="C46" s="37"/>
      <c r="D46" s="37"/>
      <c r="E46" s="37"/>
      <c r="F46" s="37"/>
      <c r="G46" s="37"/>
      <c r="H46" s="37"/>
      <c r="I46" s="37"/>
      <c r="J46" s="37"/>
      <c r="K46" s="37"/>
      <c r="L46" s="38"/>
    </row>
    <row r="47" spans="1:23" x14ac:dyDescent="0.25">
      <c r="A47" s="32"/>
      <c r="B47" s="33"/>
      <c r="C47" s="33"/>
      <c r="D47" s="33"/>
      <c r="E47" s="33"/>
      <c r="F47" s="33"/>
      <c r="G47" s="33"/>
      <c r="H47" s="33"/>
      <c r="I47" s="33"/>
      <c r="J47" s="33"/>
      <c r="K47" s="33"/>
      <c r="L47" s="35"/>
      <c r="M47" s="30"/>
      <c r="N47" s="30"/>
      <c r="O47" s="30"/>
      <c r="P47" s="30"/>
      <c r="Q47" s="30"/>
      <c r="R47" s="30"/>
      <c r="S47" s="30"/>
      <c r="T47" s="30"/>
      <c r="U47" s="30"/>
      <c r="V47" s="30"/>
      <c r="W47" s="31"/>
    </row>
    <row r="48" spans="1:23" ht="23.25" x14ac:dyDescent="0.35">
      <c r="A48" s="32"/>
      <c r="B48" s="69" t="s">
        <v>210</v>
      </c>
      <c r="C48" s="33"/>
      <c r="D48" s="33"/>
      <c r="E48" s="33"/>
      <c r="F48" s="33"/>
      <c r="G48" s="33"/>
      <c r="H48" s="33"/>
      <c r="I48" s="33"/>
      <c r="J48" s="33"/>
      <c r="K48" s="33"/>
      <c r="L48" s="35"/>
      <c r="M48" s="33"/>
      <c r="N48" s="71" t="s">
        <v>195</v>
      </c>
      <c r="O48" s="33"/>
      <c r="P48" s="33"/>
      <c r="Q48" s="33"/>
      <c r="R48" s="33"/>
      <c r="S48" s="33"/>
      <c r="T48" s="33"/>
      <c r="U48" s="33"/>
      <c r="V48" s="33"/>
      <c r="W48" s="35"/>
    </row>
    <row r="49" spans="1:23" x14ac:dyDescent="0.25">
      <c r="A49" s="32"/>
      <c r="B49" s="70" t="s">
        <v>192</v>
      </c>
      <c r="C49" s="33"/>
      <c r="D49" s="33"/>
      <c r="E49" s="33"/>
      <c r="G49" s="33"/>
      <c r="H49" s="33"/>
      <c r="I49" s="33"/>
      <c r="J49" s="33"/>
      <c r="K49" s="33"/>
      <c r="L49" s="35"/>
      <c r="M49" s="33"/>
      <c r="O49" s="33"/>
      <c r="P49" s="33"/>
      <c r="Q49" s="33"/>
      <c r="R49" s="33"/>
      <c r="S49" s="33"/>
      <c r="T49" s="33"/>
      <c r="U49" s="33"/>
      <c r="V49" s="33"/>
      <c r="W49" s="35"/>
    </row>
    <row r="50" spans="1:23" x14ac:dyDescent="0.25">
      <c r="A50" s="32" t="s">
        <v>193</v>
      </c>
      <c r="B50" s="70" t="s">
        <v>204</v>
      </c>
      <c r="C50" s="33"/>
      <c r="D50" s="33"/>
      <c r="E50" s="33"/>
      <c r="F50" s="33"/>
      <c r="G50" s="33"/>
      <c r="H50" s="33"/>
      <c r="I50" s="33"/>
      <c r="J50" s="33"/>
      <c r="K50" s="33"/>
      <c r="L50" s="35"/>
      <c r="M50" s="33"/>
      <c r="N50" s="70" t="s">
        <v>199</v>
      </c>
      <c r="O50" s="33"/>
      <c r="P50" s="33"/>
      <c r="Q50" s="33"/>
      <c r="R50" s="33"/>
      <c r="S50" s="33"/>
      <c r="T50" s="33"/>
      <c r="U50" s="33"/>
      <c r="V50" s="33"/>
      <c r="W50" s="35"/>
    </row>
    <row r="51" spans="1:23" x14ac:dyDescent="0.25">
      <c r="A51" s="32" t="s">
        <v>194</v>
      </c>
      <c r="B51" s="70" t="s">
        <v>197</v>
      </c>
      <c r="C51" s="33"/>
      <c r="D51" s="33"/>
      <c r="E51" s="33"/>
      <c r="F51" s="33"/>
      <c r="G51" s="33"/>
      <c r="H51" s="33"/>
      <c r="I51" s="33"/>
      <c r="J51" s="33"/>
      <c r="K51" s="33"/>
      <c r="L51" s="35"/>
      <c r="M51" s="33"/>
      <c r="N51" s="70"/>
      <c r="O51" s="33"/>
      <c r="P51" s="33"/>
      <c r="Q51" s="33"/>
      <c r="R51" s="33"/>
      <c r="S51" s="33"/>
      <c r="T51" s="33"/>
      <c r="U51" s="33"/>
      <c r="V51" s="33"/>
      <c r="W51" s="35"/>
    </row>
    <row r="52" spans="1:23" x14ac:dyDescent="0.25">
      <c r="A52" s="32" t="s">
        <v>201</v>
      </c>
      <c r="B52" s="70" t="s">
        <v>205</v>
      </c>
      <c r="C52" s="33"/>
      <c r="D52" s="33"/>
      <c r="E52" s="33"/>
      <c r="F52" s="33"/>
      <c r="G52" s="33"/>
      <c r="H52" s="33"/>
      <c r="I52" s="33"/>
      <c r="J52" s="33"/>
      <c r="K52" s="33"/>
      <c r="L52" s="35"/>
      <c r="M52" s="33"/>
      <c r="N52" s="70"/>
      <c r="O52" s="33"/>
      <c r="P52" s="33"/>
      <c r="Q52" s="33"/>
      <c r="R52" s="33"/>
      <c r="S52" s="33"/>
      <c r="T52" s="33"/>
      <c r="U52" s="33"/>
      <c r="V52" s="33"/>
      <c r="W52" s="35"/>
    </row>
    <row r="53" spans="1:23" x14ac:dyDescent="0.25">
      <c r="A53" s="32" t="s">
        <v>208</v>
      </c>
      <c r="B53" s="70" t="s">
        <v>209</v>
      </c>
      <c r="C53" s="33"/>
      <c r="D53" s="33"/>
      <c r="E53" s="33"/>
      <c r="F53" s="33"/>
      <c r="G53" s="33"/>
      <c r="H53" s="33"/>
      <c r="I53" s="33"/>
      <c r="J53" s="33"/>
      <c r="K53" s="33"/>
      <c r="L53" s="35"/>
      <c r="M53" s="33"/>
      <c r="N53" s="33"/>
      <c r="O53" s="33"/>
      <c r="P53" s="33"/>
      <c r="Q53" s="33"/>
      <c r="R53" s="33"/>
      <c r="S53" s="33"/>
      <c r="T53" s="33"/>
      <c r="U53" s="33"/>
      <c r="V53" s="33"/>
      <c r="W53" s="35"/>
    </row>
    <row r="54" spans="1:23" x14ac:dyDescent="0.25">
      <c r="A54" s="32"/>
      <c r="B54" s="70"/>
      <c r="C54" s="33"/>
      <c r="D54" s="33"/>
      <c r="E54" s="33"/>
      <c r="F54" s="33"/>
      <c r="G54" s="33"/>
      <c r="H54" s="33"/>
      <c r="I54" s="33"/>
      <c r="J54" s="33"/>
      <c r="K54" s="33"/>
      <c r="L54" s="35"/>
      <c r="M54" s="33"/>
      <c r="N54" s="33"/>
      <c r="O54" s="33"/>
      <c r="P54" s="33"/>
      <c r="Q54" s="33"/>
      <c r="R54" s="33"/>
      <c r="S54" s="33"/>
      <c r="T54" s="33"/>
      <c r="U54" s="33"/>
      <c r="V54" s="33"/>
      <c r="W54" s="35"/>
    </row>
    <row r="55" spans="1:23" ht="18.75" x14ac:dyDescent="0.3">
      <c r="A55" s="32"/>
      <c r="C55" s="33"/>
      <c r="D55" s="33"/>
      <c r="F55" s="34" t="s">
        <v>189</v>
      </c>
      <c r="G55" s="33"/>
      <c r="H55" s="33"/>
      <c r="I55" s="33"/>
      <c r="J55" s="33"/>
      <c r="K55" s="33"/>
      <c r="L55" s="35"/>
      <c r="M55" s="33"/>
      <c r="N55" s="33"/>
      <c r="O55" s="33"/>
      <c r="P55" s="33"/>
      <c r="Q55" s="34" t="s">
        <v>161</v>
      </c>
      <c r="R55" s="33"/>
      <c r="S55" s="33"/>
      <c r="T55" s="33"/>
      <c r="U55" s="33"/>
      <c r="V55" s="33"/>
      <c r="W55" s="35"/>
    </row>
    <row r="56" spans="1:23" x14ac:dyDescent="0.25">
      <c r="A56" s="32"/>
      <c r="B56" s="33"/>
      <c r="C56" s="33"/>
      <c r="D56" s="33"/>
      <c r="E56" s="33"/>
      <c r="F56" s="39" t="s">
        <v>163</v>
      </c>
      <c r="G56" s="33"/>
      <c r="H56" s="33"/>
      <c r="I56" s="33"/>
      <c r="J56" s="33"/>
      <c r="K56" s="33"/>
      <c r="L56" s="35"/>
      <c r="M56" s="33"/>
      <c r="O56" s="33"/>
      <c r="P56" s="33"/>
      <c r="Q56" s="39" t="s">
        <v>162</v>
      </c>
      <c r="R56" s="33"/>
      <c r="S56" s="33"/>
      <c r="T56" s="33"/>
      <c r="U56" s="33"/>
      <c r="V56" s="33"/>
      <c r="W56" s="35"/>
    </row>
    <row r="57" spans="1:23" x14ac:dyDescent="0.25">
      <c r="A57" s="32"/>
      <c r="B57" s="33"/>
      <c r="C57" s="33"/>
      <c r="D57" s="33"/>
      <c r="E57" s="33"/>
      <c r="F57" s="33"/>
      <c r="G57" s="33"/>
      <c r="H57" s="33"/>
      <c r="I57" s="33"/>
      <c r="J57" s="33"/>
      <c r="K57" s="33"/>
      <c r="L57" s="35"/>
      <c r="M57" s="33"/>
      <c r="N57" s="33"/>
      <c r="O57" s="33"/>
      <c r="P57" s="33"/>
      <c r="Q57" s="33"/>
      <c r="R57" s="33"/>
      <c r="S57" s="33"/>
      <c r="T57" s="33"/>
      <c r="U57" s="33"/>
      <c r="V57" s="33"/>
      <c r="W57" s="35"/>
    </row>
    <row r="58" spans="1:23" x14ac:dyDescent="0.25">
      <c r="A58" s="32"/>
      <c r="B58" s="33"/>
      <c r="C58" s="33"/>
      <c r="D58" s="33"/>
      <c r="E58" s="33"/>
      <c r="F58" s="33"/>
      <c r="G58" s="33"/>
      <c r="H58" s="33"/>
      <c r="I58" s="33"/>
      <c r="J58" s="33"/>
      <c r="K58" s="33"/>
      <c r="L58" s="35"/>
      <c r="M58" s="33"/>
      <c r="N58" s="33"/>
      <c r="O58" s="33"/>
      <c r="P58" s="33"/>
      <c r="Q58" s="33"/>
      <c r="R58" s="33"/>
      <c r="S58" s="33"/>
      <c r="T58" s="33"/>
      <c r="U58" s="33"/>
      <c r="V58" s="33"/>
      <c r="W58" s="35"/>
    </row>
    <row r="59" spans="1:23" x14ac:dyDescent="0.25">
      <c r="A59" s="32"/>
      <c r="B59" s="33"/>
      <c r="C59" s="33"/>
      <c r="D59" s="33"/>
      <c r="E59" s="33"/>
      <c r="F59" s="33"/>
      <c r="G59" s="33"/>
      <c r="H59" s="33"/>
      <c r="I59" s="33"/>
      <c r="J59" s="33"/>
      <c r="K59" s="33"/>
      <c r="L59" s="35"/>
      <c r="M59" s="33"/>
      <c r="N59" s="33"/>
      <c r="O59" s="33"/>
      <c r="P59" s="33"/>
      <c r="Q59" s="33"/>
      <c r="R59" s="33"/>
      <c r="S59" s="33"/>
      <c r="T59" s="33"/>
      <c r="U59" s="33"/>
      <c r="V59" s="33"/>
      <c r="W59" s="35"/>
    </row>
    <row r="60" spans="1:23" x14ac:dyDescent="0.25">
      <c r="A60" s="32"/>
      <c r="B60" s="33"/>
      <c r="C60" s="33"/>
      <c r="D60" s="33"/>
      <c r="E60" s="33"/>
      <c r="F60" s="33"/>
      <c r="G60" s="33"/>
      <c r="H60" s="33"/>
      <c r="I60" s="33"/>
      <c r="J60" s="33"/>
      <c r="K60" s="33"/>
      <c r="L60" s="35"/>
      <c r="M60" s="33"/>
      <c r="N60" s="33"/>
      <c r="O60" s="33"/>
      <c r="P60" s="33"/>
      <c r="Q60" s="33"/>
      <c r="R60" s="33"/>
      <c r="S60" s="33"/>
      <c r="T60" s="33"/>
      <c r="U60" s="33"/>
      <c r="V60" s="33"/>
      <c r="W60" s="35"/>
    </row>
    <row r="61" spans="1:23" x14ac:dyDescent="0.25">
      <c r="A61" s="32"/>
      <c r="B61" s="33"/>
      <c r="C61" s="33"/>
      <c r="D61" s="33"/>
      <c r="E61" s="33"/>
      <c r="F61" s="33"/>
      <c r="G61" s="33"/>
      <c r="H61" s="33"/>
      <c r="I61" s="33"/>
      <c r="J61" s="33"/>
      <c r="K61" s="33"/>
      <c r="L61" s="35"/>
      <c r="M61" s="33"/>
      <c r="N61" s="33"/>
      <c r="O61" s="33"/>
      <c r="P61" s="33"/>
      <c r="Q61" s="33"/>
      <c r="R61" s="33"/>
      <c r="S61" s="33"/>
      <c r="T61" s="33"/>
      <c r="U61" s="33"/>
      <c r="V61" s="33"/>
      <c r="W61" s="35"/>
    </row>
    <row r="62" spans="1:23" x14ac:dyDescent="0.25">
      <c r="A62" s="32"/>
      <c r="B62" s="33"/>
      <c r="C62" s="33"/>
      <c r="D62" s="33"/>
      <c r="E62" s="33"/>
      <c r="F62" s="33"/>
      <c r="G62" s="33"/>
      <c r="H62" s="33"/>
      <c r="I62" s="33"/>
      <c r="J62" s="33"/>
      <c r="K62" s="33"/>
      <c r="L62" s="35"/>
      <c r="M62" s="33"/>
      <c r="N62" s="33"/>
      <c r="O62" s="33"/>
      <c r="P62" s="33"/>
      <c r="Q62" s="33"/>
      <c r="R62" s="33"/>
      <c r="S62" s="33"/>
      <c r="T62" s="33"/>
      <c r="U62" s="33"/>
      <c r="V62" s="33"/>
      <c r="W62" s="35"/>
    </row>
    <row r="63" spans="1:23" x14ac:dyDescent="0.25">
      <c r="A63" s="32"/>
      <c r="B63" s="33"/>
      <c r="C63" s="33"/>
      <c r="D63" s="33"/>
      <c r="E63" s="33"/>
      <c r="F63" s="33"/>
      <c r="G63" s="33"/>
      <c r="H63" s="33"/>
      <c r="I63" s="33"/>
      <c r="J63" s="33"/>
      <c r="K63" s="33"/>
      <c r="L63" s="35"/>
      <c r="M63" s="33"/>
      <c r="N63" s="33"/>
      <c r="O63" s="33"/>
      <c r="P63" s="33"/>
      <c r="Q63" s="33"/>
      <c r="R63" s="33"/>
      <c r="S63" s="33"/>
      <c r="T63" s="33"/>
      <c r="U63" s="33"/>
      <c r="V63" s="33"/>
      <c r="W63" s="35"/>
    </row>
    <row r="64" spans="1:23" x14ac:dyDescent="0.25">
      <c r="A64" s="32"/>
      <c r="B64" s="33"/>
      <c r="C64" s="33"/>
      <c r="D64" s="33"/>
      <c r="E64" s="33"/>
      <c r="F64" s="33"/>
      <c r="G64" s="33"/>
      <c r="H64" s="33"/>
      <c r="I64" s="33"/>
      <c r="J64" s="33"/>
      <c r="K64" s="33"/>
      <c r="L64" s="35"/>
      <c r="M64" s="33"/>
      <c r="N64" s="33"/>
      <c r="O64" s="33"/>
      <c r="P64" s="33"/>
      <c r="Q64" s="33"/>
      <c r="R64" s="33"/>
      <c r="S64" s="33"/>
      <c r="T64" s="33"/>
      <c r="U64" s="33"/>
      <c r="V64" s="33"/>
      <c r="W64" s="35"/>
    </row>
    <row r="65" spans="1:23" x14ac:dyDescent="0.25">
      <c r="A65" s="32"/>
      <c r="B65" s="33"/>
      <c r="C65" s="33"/>
      <c r="D65" s="33"/>
      <c r="E65" s="33"/>
      <c r="F65" s="33"/>
      <c r="G65" s="33"/>
      <c r="H65" s="33"/>
      <c r="I65" s="33"/>
      <c r="J65" s="33"/>
      <c r="K65" s="33"/>
      <c r="L65" s="35"/>
      <c r="M65" s="33"/>
      <c r="N65" s="33"/>
      <c r="O65" s="33"/>
      <c r="P65" s="33"/>
      <c r="Q65" s="33"/>
      <c r="R65" s="33"/>
      <c r="S65" s="33"/>
      <c r="T65" s="33"/>
      <c r="U65" s="33"/>
      <c r="V65" s="33"/>
      <c r="W65" s="35"/>
    </row>
    <row r="66" spans="1:23" x14ac:dyDescent="0.25">
      <c r="A66" s="32"/>
      <c r="B66" s="33"/>
      <c r="C66" s="33"/>
      <c r="D66" s="33"/>
      <c r="E66" s="33"/>
      <c r="F66" s="33"/>
      <c r="G66" s="33"/>
      <c r="H66" s="33"/>
      <c r="I66" s="33"/>
      <c r="J66" s="33"/>
      <c r="K66" s="33"/>
      <c r="L66" s="35"/>
      <c r="M66" s="33"/>
      <c r="N66" s="33"/>
      <c r="O66" s="33"/>
      <c r="P66" s="33"/>
      <c r="Q66" s="33"/>
      <c r="R66" s="33"/>
      <c r="S66" s="33"/>
      <c r="T66" s="33"/>
      <c r="U66" s="33"/>
      <c r="V66" s="33"/>
      <c r="W66" s="35"/>
    </row>
    <row r="67" spans="1:23" x14ac:dyDescent="0.25">
      <c r="A67" s="32"/>
      <c r="B67" s="33"/>
      <c r="C67" s="33"/>
      <c r="D67" s="33"/>
      <c r="E67" s="33"/>
      <c r="F67" s="33"/>
      <c r="G67" s="33"/>
      <c r="H67" s="33"/>
      <c r="I67" s="33"/>
      <c r="J67" s="33"/>
      <c r="K67" s="33"/>
      <c r="L67" s="35"/>
      <c r="M67" s="33"/>
      <c r="N67" s="33"/>
      <c r="O67" s="33"/>
      <c r="P67" s="33"/>
      <c r="Q67" s="33"/>
      <c r="R67" s="33"/>
      <c r="S67" s="33"/>
      <c r="T67" s="33"/>
      <c r="U67" s="33"/>
      <c r="V67" s="33"/>
      <c r="W67" s="35"/>
    </row>
    <row r="68" spans="1:23" x14ac:dyDescent="0.25">
      <c r="A68" s="32"/>
      <c r="B68" s="33"/>
      <c r="C68" s="33"/>
      <c r="D68" s="33"/>
      <c r="E68" s="33"/>
      <c r="F68" s="33"/>
      <c r="G68" s="33"/>
      <c r="H68" s="33"/>
      <c r="I68" s="33"/>
      <c r="J68" s="33"/>
      <c r="K68" s="33"/>
      <c r="L68" s="35"/>
      <c r="M68" s="33"/>
      <c r="N68" s="33"/>
      <c r="O68" s="33"/>
      <c r="P68" s="33"/>
      <c r="Q68" s="33"/>
      <c r="R68" s="33"/>
      <c r="S68" s="33"/>
      <c r="T68" s="33"/>
      <c r="U68" s="33"/>
      <c r="V68" s="33"/>
      <c r="W68" s="35"/>
    </row>
    <row r="69" spans="1:23" x14ac:dyDescent="0.25">
      <c r="A69" s="32"/>
      <c r="B69" s="33"/>
      <c r="C69" s="33"/>
      <c r="D69" s="33"/>
      <c r="E69" s="33"/>
      <c r="F69" s="33"/>
      <c r="G69" s="33"/>
      <c r="H69" s="33"/>
      <c r="I69" s="33"/>
      <c r="J69" s="33"/>
      <c r="K69" s="33"/>
      <c r="L69" s="35"/>
      <c r="M69" s="33"/>
      <c r="N69" s="33"/>
      <c r="O69" s="33"/>
      <c r="P69" s="33"/>
      <c r="Q69" s="33"/>
      <c r="R69" s="33"/>
      <c r="S69" s="33"/>
      <c r="T69" s="33"/>
      <c r="U69" s="33"/>
      <c r="V69" s="33"/>
      <c r="W69" s="35"/>
    </row>
    <row r="70" spans="1:23" x14ac:dyDescent="0.25">
      <c r="A70" s="32"/>
      <c r="B70" s="33"/>
      <c r="C70" s="33"/>
      <c r="D70" s="33"/>
      <c r="E70" s="33"/>
      <c r="F70" s="33"/>
      <c r="G70" s="33"/>
      <c r="H70" s="33"/>
      <c r="I70" s="33"/>
      <c r="J70" s="33"/>
      <c r="K70" s="33"/>
      <c r="L70" s="35"/>
      <c r="M70" s="33"/>
      <c r="N70" s="33"/>
      <c r="O70" s="33"/>
      <c r="P70" s="33"/>
      <c r="Q70" s="33"/>
      <c r="R70" s="33"/>
      <c r="S70" s="33"/>
      <c r="T70" s="33"/>
      <c r="U70" s="33"/>
      <c r="V70" s="33"/>
      <c r="W70" s="35"/>
    </row>
    <row r="71" spans="1:23" x14ac:dyDescent="0.25">
      <c r="A71" s="32"/>
      <c r="B71" s="33"/>
      <c r="C71" s="33"/>
      <c r="D71" s="33"/>
      <c r="E71" s="33"/>
      <c r="F71" s="33"/>
      <c r="G71" s="33"/>
      <c r="H71" s="33"/>
      <c r="I71" s="33"/>
      <c r="J71" s="33"/>
      <c r="K71" s="33"/>
      <c r="L71" s="35"/>
      <c r="M71" s="33"/>
      <c r="N71" s="33"/>
      <c r="O71" s="33"/>
      <c r="P71" s="33"/>
      <c r="Q71" s="33"/>
      <c r="R71" s="33"/>
      <c r="S71" s="33"/>
      <c r="T71" s="33"/>
      <c r="U71" s="33"/>
      <c r="V71" s="33"/>
      <c r="W71" s="35"/>
    </row>
    <row r="72" spans="1:23" x14ac:dyDescent="0.25">
      <c r="A72" s="32"/>
      <c r="B72" s="33"/>
      <c r="C72" s="33"/>
      <c r="D72" s="33"/>
      <c r="E72" s="33"/>
      <c r="F72" s="33"/>
      <c r="G72" s="33"/>
      <c r="H72" s="33"/>
      <c r="I72" s="33"/>
      <c r="J72" s="33"/>
      <c r="K72" s="33"/>
      <c r="L72" s="35"/>
      <c r="M72" s="33"/>
      <c r="N72" s="33"/>
      <c r="O72" s="33"/>
      <c r="P72" s="33"/>
      <c r="Q72" s="33"/>
      <c r="R72" s="33"/>
      <c r="S72" s="33"/>
      <c r="T72" s="33"/>
      <c r="U72" s="33"/>
      <c r="V72" s="33"/>
      <c r="W72" s="35"/>
    </row>
    <row r="73" spans="1:23" x14ac:dyDescent="0.25">
      <c r="A73" s="32"/>
      <c r="B73" s="33"/>
      <c r="C73" s="33"/>
      <c r="D73" s="33"/>
      <c r="E73" s="33"/>
      <c r="F73" s="33"/>
      <c r="G73" s="33"/>
      <c r="H73" s="33"/>
      <c r="I73" s="33"/>
      <c r="J73" s="33"/>
      <c r="K73" s="33"/>
      <c r="L73" s="35"/>
      <c r="M73" s="33"/>
      <c r="N73" s="33"/>
      <c r="O73" s="33"/>
      <c r="P73" s="33"/>
      <c r="Q73" s="33"/>
      <c r="R73" s="33"/>
      <c r="S73" s="33"/>
      <c r="T73" s="33"/>
      <c r="U73" s="33"/>
      <c r="V73" s="33"/>
      <c r="W73" s="35"/>
    </row>
    <row r="74" spans="1:23" x14ac:dyDescent="0.25">
      <c r="A74" s="32"/>
      <c r="B74" s="33"/>
      <c r="C74" s="33"/>
      <c r="D74" s="33"/>
      <c r="E74" s="33"/>
      <c r="F74" s="33"/>
      <c r="G74" s="33"/>
      <c r="H74" s="33"/>
      <c r="I74" s="33"/>
      <c r="J74" s="33"/>
      <c r="K74" s="33"/>
      <c r="L74" s="35"/>
      <c r="M74" s="33"/>
      <c r="N74" s="33"/>
      <c r="O74" s="33"/>
      <c r="P74" s="33"/>
      <c r="Q74" s="33"/>
      <c r="R74" s="33"/>
      <c r="S74" s="33"/>
      <c r="T74" s="33"/>
      <c r="U74" s="33"/>
      <c r="V74" s="33"/>
      <c r="W74" s="35"/>
    </row>
    <row r="75" spans="1:23" x14ac:dyDescent="0.25">
      <c r="A75" s="32"/>
      <c r="B75" s="33"/>
      <c r="C75" s="33"/>
      <c r="D75" s="33"/>
      <c r="E75" s="33"/>
      <c r="F75" s="33"/>
      <c r="G75" s="33"/>
      <c r="H75" s="33"/>
      <c r="I75" s="33"/>
      <c r="J75" s="33"/>
      <c r="K75" s="33"/>
      <c r="L75" s="35"/>
      <c r="M75" s="33"/>
      <c r="N75" s="33"/>
      <c r="O75" s="33"/>
      <c r="P75" s="33"/>
      <c r="Q75" s="33"/>
      <c r="R75" s="33"/>
      <c r="S75" s="33"/>
      <c r="T75" s="33"/>
      <c r="U75" s="33"/>
      <c r="V75" s="33"/>
      <c r="W75" s="35"/>
    </row>
    <row r="76" spans="1:23" x14ac:dyDescent="0.25">
      <c r="A76" s="32"/>
      <c r="B76" s="33"/>
      <c r="C76" s="33"/>
      <c r="D76" s="33"/>
      <c r="E76" s="33"/>
      <c r="F76" s="33"/>
      <c r="G76" s="33"/>
      <c r="H76" s="33"/>
      <c r="I76" s="33"/>
      <c r="J76" s="33"/>
      <c r="K76" s="33"/>
      <c r="L76" s="35"/>
      <c r="M76" s="33"/>
      <c r="N76" s="33"/>
      <c r="O76" s="33"/>
      <c r="P76" s="33"/>
      <c r="Q76" s="33"/>
      <c r="R76" s="33"/>
      <c r="S76" s="33"/>
      <c r="T76" s="33"/>
      <c r="U76" s="33"/>
      <c r="V76" s="33"/>
      <c r="W76" s="35"/>
    </row>
    <row r="77" spans="1:23" x14ac:dyDescent="0.25">
      <c r="A77" s="32"/>
      <c r="B77" s="33"/>
      <c r="C77" s="33"/>
      <c r="D77" s="33"/>
      <c r="E77" s="33"/>
      <c r="F77" s="33"/>
      <c r="G77" s="33"/>
      <c r="H77" s="33"/>
      <c r="I77" s="33"/>
      <c r="J77" s="33"/>
      <c r="K77" s="33"/>
      <c r="L77" s="35"/>
      <c r="M77" s="33"/>
      <c r="N77" s="33"/>
      <c r="O77" s="33"/>
      <c r="P77" s="33"/>
      <c r="Q77" s="33"/>
      <c r="R77" s="33"/>
      <c r="S77" s="33"/>
      <c r="T77" s="33"/>
      <c r="U77" s="33"/>
      <c r="V77" s="33"/>
      <c r="W77" s="35"/>
    </row>
    <row r="78" spans="1:23" x14ac:dyDescent="0.25">
      <c r="A78" s="32"/>
      <c r="B78" s="33"/>
      <c r="C78" s="33"/>
      <c r="D78" s="33"/>
      <c r="E78" s="33"/>
      <c r="F78" s="33"/>
      <c r="G78" s="33"/>
      <c r="H78" s="33"/>
      <c r="I78" s="33"/>
      <c r="J78" s="33"/>
      <c r="K78" s="33"/>
      <c r="L78" s="35"/>
      <c r="M78" s="33"/>
      <c r="N78" s="33"/>
      <c r="O78" s="33"/>
      <c r="P78" s="33"/>
      <c r="Q78" s="33"/>
      <c r="R78" s="33"/>
      <c r="S78" s="33"/>
      <c r="T78" s="33"/>
      <c r="U78" s="33"/>
      <c r="V78" s="33"/>
      <c r="W78" s="35"/>
    </row>
    <row r="79" spans="1:23" x14ac:dyDescent="0.25">
      <c r="A79" s="32"/>
      <c r="B79" s="33"/>
      <c r="C79" s="33"/>
      <c r="D79" s="33"/>
      <c r="E79" s="33"/>
      <c r="F79" s="33"/>
      <c r="G79" s="33"/>
      <c r="H79" s="33"/>
      <c r="I79" s="33"/>
      <c r="J79" s="33"/>
      <c r="K79" s="33"/>
      <c r="L79" s="35"/>
      <c r="M79" s="33"/>
      <c r="N79" s="33"/>
      <c r="O79" s="33"/>
      <c r="P79" s="33"/>
      <c r="Q79" s="33"/>
      <c r="R79" s="33"/>
      <c r="S79" s="33"/>
      <c r="T79" s="33"/>
      <c r="U79" s="33"/>
      <c r="V79" s="33"/>
      <c r="W79" s="35"/>
    </row>
    <row r="80" spans="1:23" x14ac:dyDescent="0.25">
      <c r="A80" s="32"/>
      <c r="B80" s="33"/>
      <c r="C80" s="33"/>
      <c r="D80" s="33"/>
      <c r="E80" s="33"/>
      <c r="F80" s="33"/>
      <c r="G80" s="33"/>
      <c r="H80" s="33"/>
      <c r="I80" s="33"/>
      <c r="J80" s="33"/>
      <c r="K80" s="33"/>
      <c r="L80" s="35"/>
      <c r="M80" s="33"/>
      <c r="N80" s="33"/>
      <c r="O80" s="33"/>
      <c r="P80" s="33"/>
      <c r="Q80" s="33"/>
      <c r="R80" s="33"/>
      <c r="S80" s="33"/>
      <c r="T80" s="33"/>
      <c r="U80" s="33"/>
      <c r="V80" s="33"/>
      <c r="W80" s="35"/>
    </row>
    <row r="81" spans="1:23" x14ac:dyDescent="0.25">
      <c r="A81" s="32"/>
      <c r="B81" s="33"/>
      <c r="C81" s="33"/>
      <c r="D81" s="33"/>
      <c r="E81" s="33"/>
      <c r="F81" s="33"/>
      <c r="G81" s="33"/>
      <c r="H81" s="33"/>
      <c r="I81" s="33"/>
      <c r="J81" s="33"/>
      <c r="K81" s="33"/>
      <c r="L81" s="35"/>
      <c r="M81" s="33"/>
      <c r="N81" s="33"/>
      <c r="O81" s="33"/>
      <c r="P81" s="33"/>
      <c r="Q81" s="33"/>
      <c r="R81" s="33"/>
      <c r="S81" s="33"/>
      <c r="T81" s="33"/>
      <c r="U81" s="33"/>
      <c r="V81" s="33"/>
      <c r="W81" s="35"/>
    </row>
    <row r="82" spans="1:23" x14ac:dyDescent="0.25">
      <c r="A82" s="32"/>
      <c r="B82" s="33"/>
      <c r="C82" s="33"/>
      <c r="D82" s="33"/>
      <c r="E82" s="33"/>
      <c r="F82" s="33"/>
      <c r="G82" s="33"/>
      <c r="H82" s="33"/>
      <c r="I82" s="33"/>
      <c r="J82" s="33"/>
      <c r="K82" s="33"/>
      <c r="L82" s="35"/>
      <c r="M82" s="33"/>
      <c r="N82" s="33"/>
      <c r="O82" s="33"/>
      <c r="P82" s="33"/>
      <c r="Q82" s="33"/>
      <c r="R82" s="33"/>
      <c r="S82" s="33"/>
      <c r="T82" s="33"/>
      <c r="U82" s="33"/>
      <c r="V82" s="33"/>
      <c r="W82" s="35"/>
    </row>
    <row r="83" spans="1:23" x14ac:dyDescent="0.25">
      <c r="A83" s="32"/>
      <c r="B83" s="33"/>
      <c r="C83" s="33"/>
      <c r="D83" s="33"/>
      <c r="E83" s="33"/>
      <c r="F83" s="33"/>
      <c r="G83" s="33"/>
      <c r="H83" s="33"/>
      <c r="I83" s="33"/>
      <c r="J83" s="33"/>
      <c r="K83" s="33"/>
      <c r="L83" s="35"/>
      <c r="M83" s="33"/>
      <c r="N83" s="33"/>
      <c r="O83" s="33"/>
      <c r="P83" s="33"/>
      <c r="Q83" s="33"/>
      <c r="R83" s="33"/>
      <c r="S83" s="33"/>
      <c r="T83" s="33"/>
      <c r="U83" s="33"/>
      <c r="V83" s="33"/>
      <c r="W83" s="35"/>
    </row>
    <row r="84" spans="1:23" x14ac:dyDescent="0.25">
      <c r="A84" s="32"/>
      <c r="B84" s="33"/>
      <c r="C84" s="33"/>
      <c r="D84" s="33"/>
      <c r="E84" s="33"/>
      <c r="F84" s="33"/>
      <c r="G84" s="33"/>
      <c r="H84" s="33"/>
      <c r="I84" s="33"/>
      <c r="J84" s="33"/>
      <c r="K84" s="33"/>
      <c r="L84" s="35"/>
      <c r="M84" s="33"/>
      <c r="N84" s="33"/>
      <c r="O84" s="33"/>
      <c r="P84" s="33"/>
      <c r="Q84" s="33"/>
      <c r="R84" s="33"/>
      <c r="S84" s="33"/>
      <c r="T84" s="33"/>
      <c r="U84" s="33"/>
      <c r="V84" s="33"/>
      <c r="W84" s="35"/>
    </row>
    <row r="85" spans="1:23" x14ac:dyDescent="0.25">
      <c r="A85" s="32"/>
      <c r="B85" s="33"/>
      <c r="C85" s="33"/>
      <c r="D85" s="33"/>
      <c r="E85" s="33"/>
      <c r="F85" s="33"/>
      <c r="G85" s="33"/>
      <c r="H85" s="33"/>
      <c r="I85" s="33"/>
      <c r="J85" s="33"/>
      <c r="K85" s="33"/>
      <c r="L85" s="35"/>
      <c r="M85" s="33"/>
      <c r="N85" s="33"/>
      <c r="O85" s="33"/>
      <c r="P85" s="33"/>
      <c r="Q85" s="33"/>
      <c r="R85" s="33"/>
      <c r="S85" s="33"/>
      <c r="T85" s="33"/>
      <c r="U85" s="33"/>
      <c r="V85" s="33"/>
      <c r="W85" s="35"/>
    </row>
    <row r="86" spans="1:23" x14ac:dyDescent="0.25">
      <c r="A86" s="32"/>
      <c r="B86" s="33"/>
      <c r="C86" s="33"/>
      <c r="D86" s="33"/>
      <c r="E86" s="33"/>
      <c r="F86" s="33"/>
      <c r="G86" s="33"/>
      <c r="H86" s="33"/>
      <c r="I86" s="33"/>
      <c r="J86" s="33"/>
      <c r="K86" s="33"/>
      <c r="L86" s="35"/>
      <c r="M86" s="33"/>
      <c r="N86" s="33"/>
      <c r="O86" s="33"/>
      <c r="P86" s="33"/>
      <c r="Q86" s="33"/>
      <c r="R86" s="33"/>
      <c r="S86" s="33"/>
      <c r="T86" s="33"/>
      <c r="U86" s="33"/>
      <c r="V86" s="33"/>
      <c r="W86" s="35"/>
    </row>
    <row r="87" spans="1:23" x14ac:dyDescent="0.25">
      <c r="A87" s="32"/>
      <c r="B87" s="33"/>
      <c r="C87" s="33"/>
      <c r="D87" s="33"/>
      <c r="E87" s="33"/>
      <c r="F87" s="33"/>
      <c r="G87" s="33"/>
      <c r="H87" s="33"/>
      <c r="I87" s="33"/>
      <c r="J87" s="33"/>
      <c r="K87" s="33"/>
      <c r="L87" s="35"/>
      <c r="M87" s="33"/>
      <c r="N87" s="33"/>
      <c r="O87" s="33"/>
      <c r="P87" s="33"/>
      <c r="Q87" s="33"/>
      <c r="R87" s="33"/>
      <c r="S87" s="33"/>
      <c r="T87" s="33"/>
      <c r="U87" s="33"/>
      <c r="V87" s="33"/>
      <c r="W87" s="35"/>
    </row>
    <row r="88" spans="1:23" x14ac:dyDescent="0.25">
      <c r="A88" s="32"/>
      <c r="B88" s="33"/>
      <c r="C88" s="33"/>
      <c r="D88" s="33"/>
      <c r="E88" s="33"/>
      <c r="F88" s="33"/>
      <c r="G88" s="33"/>
      <c r="H88" s="33"/>
      <c r="I88" s="33"/>
      <c r="J88" s="33"/>
      <c r="K88" s="33"/>
      <c r="L88" s="35"/>
      <c r="M88" s="33"/>
      <c r="N88" s="33"/>
      <c r="O88" s="33"/>
      <c r="P88" s="33"/>
      <c r="Q88" s="33"/>
      <c r="R88" s="33"/>
      <c r="S88" s="33"/>
      <c r="T88" s="33"/>
      <c r="U88" s="33"/>
      <c r="V88" s="33"/>
      <c r="W88" s="35"/>
    </row>
    <row r="89" spans="1:23" x14ac:dyDescent="0.25">
      <c r="A89" s="32"/>
      <c r="B89" s="33"/>
      <c r="C89" s="33"/>
      <c r="D89" s="33"/>
      <c r="E89" s="33"/>
      <c r="F89" s="33"/>
      <c r="G89" s="33"/>
      <c r="H89" s="33"/>
      <c r="I89" s="33"/>
      <c r="J89" s="33"/>
      <c r="K89" s="33"/>
      <c r="L89" s="35"/>
      <c r="M89" s="33"/>
      <c r="N89" s="33"/>
      <c r="O89" s="33"/>
      <c r="P89" s="33"/>
      <c r="Q89" s="33"/>
      <c r="R89" s="33"/>
      <c r="S89" s="33"/>
      <c r="T89" s="33"/>
      <c r="U89" s="33"/>
      <c r="V89" s="33"/>
      <c r="W89" s="35"/>
    </row>
    <row r="90" spans="1:23" x14ac:dyDescent="0.25">
      <c r="A90" s="32"/>
      <c r="B90" s="33"/>
      <c r="C90" s="33"/>
      <c r="D90" s="33"/>
      <c r="E90" s="33"/>
      <c r="F90" s="33"/>
      <c r="G90" s="33"/>
      <c r="H90" s="33"/>
      <c r="I90" s="33"/>
      <c r="J90" s="33"/>
      <c r="K90" s="33"/>
      <c r="L90" s="35"/>
      <c r="M90" s="33"/>
      <c r="N90" s="33"/>
      <c r="O90" s="33"/>
      <c r="P90" s="33"/>
      <c r="Q90" s="33"/>
      <c r="R90" s="33"/>
      <c r="S90" s="33"/>
      <c r="T90" s="33"/>
      <c r="U90" s="33"/>
      <c r="V90" s="33"/>
      <c r="W90" s="35"/>
    </row>
    <row r="91" spans="1:23" x14ac:dyDescent="0.25">
      <c r="A91" s="32"/>
      <c r="B91" s="33"/>
      <c r="C91" s="33"/>
      <c r="D91" s="33"/>
      <c r="E91" s="33"/>
      <c r="F91" s="33"/>
      <c r="G91" s="33"/>
      <c r="H91" s="33"/>
      <c r="I91" s="33"/>
      <c r="J91" s="33"/>
      <c r="K91" s="33"/>
      <c r="L91" s="35"/>
      <c r="M91" s="33"/>
      <c r="N91" s="33"/>
      <c r="O91" s="33"/>
      <c r="P91" s="33"/>
      <c r="Q91" s="33"/>
      <c r="R91" s="33"/>
      <c r="S91" s="33"/>
      <c r="T91" s="33"/>
      <c r="U91" s="33"/>
      <c r="V91" s="33"/>
      <c r="W91" s="35"/>
    </row>
    <row r="92" spans="1:23" x14ac:dyDescent="0.25">
      <c r="A92" s="32"/>
      <c r="B92" s="33"/>
      <c r="C92" s="33"/>
      <c r="D92" s="33"/>
      <c r="E92" s="33"/>
      <c r="F92" s="33"/>
      <c r="G92" s="33"/>
      <c r="H92" s="33"/>
      <c r="I92" s="33"/>
      <c r="J92" s="33"/>
      <c r="K92" s="33"/>
      <c r="L92" s="35"/>
      <c r="M92" s="33"/>
      <c r="N92" s="33"/>
      <c r="O92" s="33"/>
      <c r="P92" s="33"/>
      <c r="Q92" s="33"/>
      <c r="R92" s="33"/>
      <c r="S92" s="33"/>
      <c r="T92" s="33"/>
      <c r="U92" s="33"/>
      <c r="V92" s="33"/>
      <c r="W92" s="35"/>
    </row>
    <row r="93" spans="1:23" x14ac:dyDescent="0.25">
      <c r="A93" s="32"/>
      <c r="B93" s="33"/>
      <c r="C93" s="33"/>
      <c r="D93" s="33"/>
      <c r="E93" s="33"/>
      <c r="F93" s="33"/>
      <c r="G93" s="33"/>
      <c r="H93" s="33"/>
      <c r="I93" s="33"/>
      <c r="J93" s="33"/>
      <c r="K93" s="33"/>
      <c r="L93" s="35"/>
      <c r="M93" s="33"/>
      <c r="N93" s="33"/>
      <c r="O93" s="33"/>
      <c r="P93" s="33"/>
      <c r="Q93" s="33"/>
      <c r="R93" s="33"/>
      <c r="S93" s="33"/>
      <c r="T93" s="33"/>
      <c r="U93" s="33"/>
      <c r="V93" s="33"/>
      <c r="W93" s="35"/>
    </row>
    <row r="94" spans="1:23" x14ac:dyDescent="0.25">
      <c r="A94" s="32"/>
      <c r="B94" s="33"/>
      <c r="C94" s="33"/>
      <c r="D94" s="33"/>
      <c r="E94" s="33"/>
      <c r="F94" s="33"/>
      <c r="G94" s="33"/>
      <c r="H94" s="33"/>
      <c r="I94" s="33"/>
      <c r="J94" s="33"/>
      <c r="K94" s="33"/>
      <c r="L94" s="35"/>
      <c r="M94" s="33"/>
      <c r="N94" s="33"/>
      <c r="O94" s="33"/>
      <c r="P94" s="33"/>
      <c r="Q94" s="33"/>
      <c r="R94" s="33"/>
      <c r="S94" s="33"/>
      <c r="T94" s="33"/>
      <c r="U94" s="33"/>
      <c r="V94" s="33"/>
      <c r="W94" s="35"/>
    </row>
    <row r="95" spans="1:23" x14ac:dyDescent="0.25">
      <c r="A95" s="32"/>
      <c r="B95" s="33"/>
      <c r="C95" s="33"/>
      <c r="D95" s="33"/>
      <c r="E95" s="33"/>
      <c r="F95" s="33"/>
      <c r="G95" s="33"/>
      <c r="H95" s="33"/>
      <c r="I95" s="33"/>
      <c r="J95" s="33"/>
      <c r="K95" s="33"/>
      <c r="L95" s="35"/>
      <c r="M95" s="33"/>
      <c r="N95" s="33"/>
      <c r="O95" s="33"/>
      <c r="P95" s="33"/>
      <c r="Q95" s="33"/>
      <c r="R95" s="33"/>
      <c r="S95" s="33"/>
      <c r="T95" s="33"/>
      <c r="U95" s="33"/>
      <c r="V95" s="33"/>
      <c r="W95" s="35"/>
    </row>
    <row r="96" spans="1:23" x14ac:dyDescent="0.25">
      <c r="A96" s="32"/>
      <c r="B96" s="33"/>
      <c r="C96" s="33"/>
      <c r="D96" s="33"/>
      <c r="E96" s="33"/>
      <c r="F96" s="33"/>
      <c r="G96" s="33"/>
      <c r="H96" s="33"/>
      <c r="I96" s="33"/>
      <c r="J96" s="33"/>
      <c r="K96" s="33"/>
      <c r="L96" s="35"/>
      <c r="M96" s="33"/>
      <c r="N96" s="33"/>
      <c r="O96" s="33"/>
      <c r="P96" s="33"/>
      <c r="Q96" s="33"/>
      <c r="R96" s="33"/>
      <c r="S96" s="33"/>
      <c r="T96" s="33"/>
      <c r="U96" s="33"/>
      <c r="V96" s="33"/>
      <c r="W96" s="35"/>
    </row>
    <row r="97" spans="1:23" ht="15.75" thickBot="1" x14ac:dyDescent="0.3">
      <c r="A97" s="36"/>
      <c r="B97" s="37"/>
      <c r="C97" s="37"/>
      <c r="D97" s="37"/>
      <c r="E97" s="37"/>
      <c r="F97" s="37"/>
      <c r="G97" s="37"/>
      <c r="H97" s="37"/>
      <c r="I97" s="37"/>
      <c r="J97" s="37"/>
      <c r="K97" s="37"/>
      <c r="L97" s="38"/>
      <c r="M97" s="37"/>
      <c r="N97" s="37"/>
      <c r="O97" s="37"/>
      <c r="P97" s="37"/>
      <c r="Q97" s="37"/>
      <c r="R97" s="37"/>
      <c r="S97" s="37"/>
      <c r="T97" s="37"/>
      <c r="U97" s="37"/>
      <c r="V97" s="37"/>
      <c r="W97" s="38"/>
    </row>
    <row r="98" spans="1:23" ht="23.25" x14ac:dyDescent="0.35">
      <c r="A98" s="32"/>
      <c r="B98" s="69" t="s">
        <v>200</v>
      </c>
      <c r="C98" s="33"/>
      <c r="D98" s="33"/>
      <c r="E98" s="33"/>
      <c r="F98" s="33"/>
      <c r="G98" s="33"/>
      <c r="H98" s="33"/>
      <c r="I98" s="33"/>
      <c r="J98" s="33"/>
      <c r="K98" s="33"/>
      <c r="L98" s="35"/>
    </row>
    <row r="99" spans="1:23" ht="18.75" x14ac:dyDescent="0.3">
      <c r="A99" s="32"/>
      <c r="B99" s="70" t="s">
        <v>203</v>
      </c>
      <c r="C99" s="33"/>
      <c r="D99" s="33"/>
      <c r="E99" s="33"/>
      <c r="F99" s="34"/>
      <c r="G99" s="33"/>
      <c r="H99" s="33"/>
      <c r="I99" s="33"/>
      <c r="J99" s="33"/>
      <c r="K99" s="33"/>
      <c r="L99" s="35"/>
    </row>
    <row r="100" spans="1:23" x14ac:dyDescent="0.25">
      <c r="A100" s="32" t="s">
        <v>193</v>
      </c>
      <c r="B100" s="70" t="s">
        <v>202</v>
      </c>
      <c r="C100" s="33"/>
      <c r="D100" s="33"/>
      <c r="E100" s="33"/>
      <c r="F100" s="39"/>
      <c r="G100" s="33"/>
      <c r="H100" s="33"/>
      <c r="I100" s="33"/>
      <c r="J100" s="33"/>
      <c r="K100" s="33"/>
      <c r="L100" s="35"/>
    </row>
    <row r="101" spans="1:23" x14ac:dyDescent="0.25">
      <c r="A101" s="32"/>
      <c r="B101" s="70" t="s">
        <v>206</v>
      </c>
      <c r="C101" s="33"/>
      <c r="D101" s="33"/>
      <c r="E101" s="33"/>
      <c r="F101" s="33"/>
      <c r="G101" s="33"/>
      <c r="H101" s="33"/>
      <c r="I101" s="33"/>
      <c r="J101" s="33"/>
      <c r="K101" s="33"/>
      <c r="L101" s="35"/>
    </row>
    <row r="102" spans="1:23" x14ac:dyDescent="0.25">
      <c r="A102" s="32"/>
      <c r="B102" s="70" t="s">
        <v>207</v>
      </c>
      <c r="C102" s="33"/>
      <c r="D102" s="33"/>
      <c r="E102" s="33"/>
      <c r="F102" s="33"/>
      <c r="G102" s="33"/>
      <c r="H102" s="33"/>
      <c r="I102" s="33"/>
      <c r="J102" s="33"/>
      <c r="K102" s="33"/>
      <c r="L102" s="35"/>
    </row>
    <row r="103" spans="1:23" x14ac:dyDescent="0.25">
      <c r="A103" s="32"/>
      <c r="B103" s="70"/>
      <c r="C103" s="33"/>
      <c r="D103" s="33"/>
      <c r="E103" s="33"/>
      <c r="F103" s="33"/>
      <c r="G103" s="33"/>
      <c r="H103" s="33"/>
      <c r="I103" s="33"/>
      <c r="J103" s="33"/>
      <c r="K103" s="33"/>
      <c r="L103" s="35"/>
    </row>
    <row r="104" spans="1:23" x14ac:dyDescent="0.25">
      <c r="A104" s="32"/>
      <c r="C104" s="33"/>
      <c r="D104" s="33"/>
      <c r="E104" s="33"/>
      <c r="F104" s="33"/>
      <c r="G104" s="33"/>
      <c r="H104" s="33"/>
      <c r="I104" s="33"/>
      <c r="J104" s="33"/>
      <c r="K104" s="33"/>
      <c r="L104" s="35"/>
    </row>
    <row r="105" spans="1:23" x14ac:dyDescent="0.25">
      <c r="A105" s="32"/>
      <c r="B105" s="33"/>
      <c r="C105" s="33"/>
      <c r="D105" s="33"/>
      <c r="E105" s="33"/>
      <c r="F105" s="33"/>
      <c r="G105" s="33"/>
      <c r="H105" s="33"/>
      <c r="I105" s="33"/>
      <c r="J105" s="33"/>
      <c r="K105" s="33"/>
      <c r="L105" s="35"/>
    </row>
    <row r="106" spans="1:23" x14ac:dyDescent="0.25">
      <c r="A106" s="32"/>
      <c r="B106" s="33"/>
      <c r="C106" s="33"/>
      <c r="D106" s="33"/>
      <c r="E106" s="33"/>
      <c r="F106" s="33"/>
      <c r="G106" s="33"/>
      <c r="H106" s="33"/>
      <c r="I106" s="33"/>
      <c r="J106" s="33"/>
      <c r="K106" s="33"/>
      <c r="L106" s="35"/>
    </row>
    <row r="107" spans="1:23" x14ac:dyDescent="0.25">
      <c r="A107" s="32"/>
      <c r="B107" s="33"/>
      <c r="C107" s="33"/>
      <c r="D107" s="33"/>
      <c r="E107" s="33"/>
      <c r="F107" s="33"/>
      <c r="G107" s="33"/>
      <c r="H107" s="33"/>
      <c r="I107" s="33"/>
      <c r="J107" s="33"/>
      <c r="K107" s="33"/>
      <c r="L107" s="35"/>
    </row>
    <row r="108" spans="1:23" x14ac:dyDescent="0.25">
      <c r="A108" s="32"/>
      <c r="B108" s="33"/>
      <c r="C108" s="33"/>
      <c r="D108" s="33"/>
      <c r="E108" s="33"/>
      <c r="F108" s="33"/>
      <c r="G108" s="33"/>
      <c r="H108" s="33"/>
      <c r="I108" s="33"/>
      <c r="J108" s="33"/>
      <c r="K108" s="33"/>
      <c r="L108" s="35"/>
    </row>
    <row r="109" spans="1:23" x14ac:dyDescent="0.25">
      <c r="A109" s="32"/>
      <c r="B109" s="33"/>
      <c r="C109" s="33"/>
      <c r="D109" s="33"/>
      <c r="E109" s="33"/>
      <c r="F109" s="33"/>
      <c r="G109" s="33"/>
      <c r="H109" s="33"/>
      <c r="I109" s="33"/>
      <c r="J109" s="33"/>
      <c r="K109" s="33"/>
      <c r="L109" s="35"/>
    </row>
    <row r="110" spans="1:23" x14ac:dyDescent="0.25">
      <c r="A110" s="32"/>
      <c r="B110" s="33"/>
      <c r="C110" s="33"/>
      <c r="D110" s="33"/>
      <c r="E110" s="33"/>
      <c r="F110" s="33"/>
      <c r="G110" s="33"/>
      <c r="H110" s="33"/>
      <c r="I110" s="33"/>
      <c r="J110" s="33"/>
      <c r="K110" s="33"/>
      <c r="L110" s="35"/>
    </row>
    <row r="111" spans="1:23" x14ac:dyDescent="0.25">
      <c r="A111" s="32"/>
      <c r="B111" s="33"/>
      <c r="C111" s="33"/>
      <c r="D111" s="33"/>
      <c r="E111" s="33"/>
      <c r="F111" s="33"/>
      <c r="G111" s="33"/>
      <c r="H111" s="33"/>
      <c r="I111" s="33"/>
      <c r="J111" s="33"/>
      <c r="K111" s="33"/>
      <c r="L111" s="35"/>
    </row>
    <row r="112" spans="1:23" x14ac:dyDescent="0.25">
      <c r="A112" s="32"/>
      <c r="B112" s="33"/>
      <c r="C112" s="33"/>
      <c r="D112" s="33"/>
      <c r="E112" s="33"/>
      <c r="F112" s="33"/>
      <c r="G112" s="33"/>
      <c r="H112" s="33"/>
      <c r="I112" s="33"/>
      <c r="J112" s="33"/>
      <c r="K112" s="33"/>
      <c r="L112" s="35"/>
    </row>
    <row r="113" spans="1:12" x14ac:dyDescent="0.25">
      <c r="A113" s="32"/>
      <c r="B113" s="33"/>
      <c r="C113" s="33"/>
      <c r="D113" s="33"/>
      <c r="E113" s="33"/>
      <c r="F113" s="33"/>
      <c r="G113" s="33"/>
      <c r="H113" s="33"/>
      <c r="I113" s="33"/>
      <c r="J113" s="33"/>
      <c r="K113" s="33"/>
      <c r="L113" s="35"/>
    </row>
    <row r="114" spans="1:12" x14ac:dyDescent="0.25">
      <c r="A114" s="32"/>
      <c r="B114" s="33"/>
      <c r="C114" s="33"/>
      <c r="D114" s="33"/>
      <c r="E114" s="33"/>
      <c r="F114" s="33"/>
      <c r="G114" s="33"/>
      <c r="H114" s="33"/>
      <c r="I114" s="33"/>
      <c r="J114" s="33"/>
      <c r="K114" s="33"/>
      <c r="L114" s="35"/>
    </row>
    <row r="115" spans="1:12" x14ac:dyDescent="0.25">
      <c r="A115" s="32"/>
      <c r="B115" s="33"/>
      <c r="C115" s="33"/>
      <c r="D115" s="33"/>
      <c r="E115" s="33"/>
      <c r="F115" s="33"/>
      <c r="G115" s="33"/>
      <c r="H115" s="33"/>
      <c r="I115" s="33"/>
      <c r="J115" s="33"/>
      <c r="K115" s="33"/>
      <c r="L115" s="35"/>
    </row>
    <row r="116" spans="1:12" x14ac:dyDescent="0.25">
      <c r="A116" s="32"/>
      <c r="B116" s="33"/>
      <c r="C116" s="33"/>
      <c r="D116" s="33"/>
      <c r="E116" s="33"/>
      <c r="F116" s="33"/>
      <c r="G116" s="33"/>
      <c r="H116" s="33"/>
      <c r="I116" s="33"/>
      <c r="J116" s="33"/>
      <c r="K116" s="33"/>
      <c r="L116" s="35"/>
    </row>
    <row r="117" spans="1:12" x14ac:dyDescent="0.25">
      <c r="A117" s="32"/>
      <c r="B117" s="33"/>
      <c r="C117" s="33"/>
      <c r="D117" s="33"/>
      <c r="E117" s="33"/>
      <c r="F117" s="33"/>
      <c r="G117" s="33"/>
      <c r="H117" s="33"/>
      <c r="I117" s="33"/>
      <c r="J117" s="33"/>
      <c r="K117" s="33"/>
      <c r="L117" s="35"/>
    </row>
    <row r="118" spans="1:12" x14ac:dyDescent="0.25">
      <c r="A118" s="32"/>
      <c r="B118" s="33"/>
      <c r="C118" s="33"/>
      <c r="D118" s="33"/>
      <c r="E118" s="33"/>
      <c r="F118" s="33"/>
      <c r="G118" s="33"/>
      <c r="H118" s="33"/>
      <c r="I118" s="33"/>
      <c r="J118" s="33"/>
      <c r="K118" s="33"/>
      <c r="L118" s="35"/>
    </row>
    <row r="119" spans="1:12" x14ac:dyDescent="0.25">
      <c r="A119" s="32"/>
      <c r="B119" s="33"/>
      <c r="C119" s="33"/>
      <c r="D119" s="33"/>
      <c r="E119" s="33"/>
      <c r="F119" s="33"/>
      <c r="G119" s="33"/>
      <c r="H119" s="33"/>
      <c r="I119" s="33"/>
      <c r="J119" s="33"/>
      <c r="K119" s="33"/>
      <c r="L119" s="35"/>
    </row>
    <row r="120" spans="1:12" x14ac:dyDescent="0.25">
      <c r="A120" s="32"/>
      <c r="B120" s="33"/>
      <c r="C120" s="33"/>
      <c r="D120" s="33"/>
      <c r="E120" s="33"/>
      <c r="F120" s="33"/>
      <c r="G120" s="33"/>
      <c r="H120" s="33"/>
      <c r="I120" s="33"/>
      <c r="J120" s="33"/>
      <c r="K120" s="33"/>
      <c r="L120" s="35"/>
    </row>
    <row r="121" spans="1:12" x14ac:dyDescent="0.25">
      <c r="A121" s="32"/>
      <c r="B121" s="33"/>
      <c r="C121" s="33"/>
      <c r="D121" s="33"/>
      <c r="E121" s="33"/>
      <c r="F121" s="33"/>
      <c r="G121" s="33"/>
      <c r="H121" s="33"/>
      <c r="I121" s="33"/>
      <c r="J121" s="33"/>
      <c r="K121" s="33"/>
      <c r="L121" s="35"/>
    </row>
    <row r="122" spans="1:12" x14ac:dyDescent="0.25">
      <c r="A122" s="32"/>
      <c r="B122" s="33"/>
      <c r="C122" s="33"/>
      <c r="D122" s="33"/>
      <c r="E122" s="33"/>
      <c r="F122" s="33"/>
      <c r="G122" s="33"/>
      <c r="H122" s="33"/>
      <c r="I122" s="33"/>
      <c r="J122" s="33"/>
      <c r="K122" s="33"/>
      <c r="L122" s="35"/>
    </row>
    <row r="123" spans="1:12" x14ac:dyDescent="0.25">
      <c r="A123" s="32"/>
      <c r="B123" s="33"/>
      <c r="C123" s="33"/>
      <c r="D123" s="33"/>
      <c r="E123" s="33"/>
      <c r="F123" s="33"/>
      <c r="G123" s="33"/>
      <c r="H123" s="33"/>
      <c r="I123" s="33"/>
      <c r="J123" s="33"/>
      <c r="K123" s="33"/>
      <c r="L123" s="35"/>
    </row>
    <row r="124" spans="1:12" x14ac:dyDescent="0.25">
      <c r="A124" s="32"/>
      <c r="B124" s="33"/>
      <c r="C124" s="33"/>
      <c r="D124" s="33"/>
      <c r="E124" s="33"/>
      <c r="F124" s="33"/>
      <c r="G124" s="33"/>
      <c r="H124" s="33"/>
      <c r="I124" s="33"/>
      <c r="J124" s="33"/>
      <c r="K124" s="33"/>
      <c r="L124" s="35"/>
    </row>
    <row r="125" spans="1:12" x14ac:dyDescent="0.25">
      <c r="A125" s="32"/>
      <c r="B125" s="33"/>
      <c r="C125" s="33"/>
      <c r="D125" s="33"/>
      <c r="E125" s="33"/>
      <c r="F125" s="33"/>
      <c r="G125" s="33"/>
      <c r="H125" s="33"/>
      <c r="I125" s="33"/>
      <c r="J125" s="33"/>
      <c r="K125" s="33"/>
      <c r="L125" s="35"/>
    </row>
    <row r="126" spans="1:12" x14ac:dyDescent="0.25">
      <c r="A126" s="32"/>
      <c r="B126" s="33"/>
      <c r="C126" s="33"/>
      <c r="D126" s="33"/>
      <c r="E126" s="33"/>
      <c r="F126" s="33"/>
      <c r="G126" s="33"/>
      <c r="H126" s="33"/>
      <c r="I126" s="33"/>
      <c r="J126" s="33"/>
      <c r="K126" s="33"/>
      <c r="L126" s="35"/>
    </row>
    <row r="127" spans="1:12" x14ac:dyDescent="0.25">
      <c r="A127" s="32"/>
      <c r="B127" s="33"/>
      <c r="C127" s="33"/>
      <c r="D127" s="33"/>
      <c r="E127" s="33"/>
      <c r="F127" s="33"/>
      <c r="G127" s="33"/>
      <c r="H127" s="33"/>
      <c r="I127" s="33"/>
      <c r="J127" s="33"/>
      <c r="K127" s="33"/>
      <c r="L127" s="35"/>
    </row>
    <row r="128" spans="1:12" x14ac:dyDescent="0.25">
      <c r="A128" s="32"/>
      <c r="B128" s="33"/>
      <c r="C128" s="33"/>
      <c r="D128" s="33"/>
      <c r="E128" s="33"/>
      <c r="F128" s="33"/>
      <c r="G128" s="33"/>
      <c r="H128" s="33"/>
      <c r="I128" s="33"/>
      <c r="J128" s="33"/>
      <c r="K128" s="33"/>
      <c r="L128" s="35"/>
    </row>
    <row r="129" spans="1:12" x14ac:dyDescent="0.25">
      <c r="A129" s="32"/>
      <c r="B129" s="33"/>
      <c r="C129" s="33"/>
      <c r="D129" s="33"/>
      <c r="E129" s="33"/>
      <c r="F129" s="33"/>
      <c r="G129" s="33"/>
      <c r="H129" s="33"/>
      <c r="I129" s="33"/>
      <c r="J129" s="33"/>
      <c r="K129" s="33"/>
      <c r="L129" s="35"/>
    </row>
    <row r="130" spans="1:12" x14ac:dyDescent="0.25">
      <c r="A130" s="32"/>
      <c r="B130" s="33"/>
      <c r="C130" s="33"/>
      <c r="D130" s="33"/>
      <c r="E130" s="33"/>
      <c r="F130" s="33"/>
      <c r="G130" s="33"/>
      <c r="H130" s="33"/>
      <c r="I130" s="33"/>
      <c r="J130" s="33"/>
      <c r="K130" s="33"/>
      <c r="L130" s="35"/>
    </row>
    <row r="131" spans="1:12" x14ac:dyDescent="0.25">
      <c r="A131" s="32"/>
      <c r="B131" s="33"/>
      <c r="C131" s="33"/>
      <c r="D131" s="33"/>
      <c r="E131" s="33"/>
      <c r="F131" s="33"/>
      <c r="G131" s="33"/>
      <c r="H131" s="33"/>
      <c r="I131" s="33"/>
      <c r="J131" s="33"/>
      <c r="K131" s="33"/>
      <c r="L131" s="35"/>
    </row>
    <row r="132" spans="1:12" x14ac:dyDescent="0.25">
      <c r="A132" s="32"/>
      <c r="B132" s="33"/>
      <c r="C132" s="33"/>
      <c r="D132" s="33"/>
      <c r="E132" s="33"/>
      <c r="F132" s="33"/>
      <c r="G132" s="33"/>
      <c r="H132" s="33"/>
      <c r="I132" s="33"/>
      <c r="J132" s="33"/>
      <c r="K132" s="33"/>
      <c r="L132" s="35"/>
    </row>
    <row r="133" spans="1:12" x14ac:dyDescent="0.25">
      <c r="A133" s="32"/>
      <c r="B133" s="33"/>
      <c r="C133" s="33"/>
      <c r="D133" s="33"/>
      <c r="E133" s="33"/>
      <c r="F133" s="33"/>
      <c r="G133" s="33"/>
      <c r="H133" s="33"/>
      <c r="I133" s="33"/>
      <c r="J133" s="33"/>
      <c r="K133" s="33"/>
      <c r="L133" s="35"/>
    </row>
    <row r="134" spans="1:12" x14ac:dyDescent="0.25">
      <c r="A134" s="32"/>
      <c r="B134" s="33"/>
      <c r="C134" s="33"/>
      <c r="D134" s="33"/>
      <c r="E134" s="33"/>
      <c r="F134" s="33"/>
      <c r="G134" s="33"/>
      <c r="H134" s="33"/>
      <c r="I134" s="33"/>
      <c r="J134" s="33"/>
      <c r="K134" s="33"/>
      <c r="L134" s="35"/>
    </row>
    <row r="135" spans="1:12" x14ac:dyDescent="0.25">
      <c r="A135" s="32"/>
      <c r="B135" s="33"/>
      <c r="C135" s="33"/>
      <c r="D135" s="33"/>
      <c r="E135" s="33"/>
      <c r="F135" s="33"/>
      <c r="G135" s="33"/>
      <c r="H135" s="33"/>
      <c r="I135" s="33"/>
      <c r="J135" s="33"/>
      <c r="K135" s="33"/>
      <c r="L135" s="35"/>
    </row>
    <row r="136" spans="1:12" x14ac:dyDescent="0.25">
      <c r="A136" s="32"/>
      <c r="B136" s="33"/>
      <c r="C136" s="33"/>
      <c r="D136" s="33"/>
      <c r="E136" s="33"/>
      <c r="F136" s="33"/>
      <c r="G136" s="33"/>
      <c r="H136" s="33"/>
      <c r="I136" s="33"/>
      <c r="J136" s="33"/>
      <c r="K136" s="33"/>
      <c r="L136" s="35"/>
    </row>
    <row r="137" spans="1:12" x14ac:dyDescent="0.25">
      <c r="A137" s="32"/>
      <c r="B137" s="33"/>
      <c r="C137" s="33"/>
      <c r="D137" s="33"/>
      <c r="E137" s="33"/>
      <c r="F137" s="33"/>
      <c r="G137" s="33"/>
      <c r="H137" s="33"/>
      <c r="I137" s="33"/>
      <c r="J137" s="33"/>
      <c r="K137" s="33"/>
      <c r="L137" s="35"/>
    </row>
    <row r="138" spans="1:12" x14ac:dyDescent="0.25">
      <c r="A138" s="32"/>
      <c r="B138" s="33"/>
      <c r="C138" s="33"/>
      <c r="D138" s="33"/>
      <c r="E138" s="33"/>
      <c r="F138" s="33"/>
      <c r="G138" s="33"/>
      <c r="H138" s="33"/>
      <c r="I138" s="33"/>
      <c r="J138" s="33"/>
      <c r="K138" s="33"/>
      <c r="L138" s="35"/>
    </row>
    <row r="139" spans="1:12" x14ac:dyDescent="0.25">
      <c r="A139" s="32"/>
      <c r="B139" s="33"/>
      <c r="C139" s="33"/>
      <c r="D139" s="33"/>
      <c r="E139" s="33"/>
      <c r="F139" s="33"/>
      <c r="G139" s="33"/>
      <c r="H139" s="33"/>
      <c r="I139" s="33"/>
      <c r="J139" s="33"/>
      <c r="K139" s="33"/>
      <c r="L139" s="35"/>
    </row>
    <row r="140" spans="1:12" x14ac:dyDescent="0.25">
      <c r="A140" s="32"/>
      <c r="B140" s="33"/>
      <c r="C140" s="33"/>
      <c r="D140" s="33"/>
      <c r="E140" s="33"/>
      <c r="F140" s="33"/>
      <c r="G140" s="33"/>
      <c r="H140" s="33"/>
      <c r="I140" s="33"/>
      <c r="J140" s="33"/>
      <c r="K140" s="33"/>
      <c r="L140" s="35"/>
    </row>
    <row r="141" spans="1:12" x14ac:dyDescent="0.25">
      <c r="A141" s="32"/>
      <c r="B141" s="33"/>
      <c r="C141" s="33"/>
      <c r="D141" s="33"/>
      <c r="E141" s="33"/>
      <c r="F141" s="33"/>
      <c r="G141" s="33"/>
      <c r="H141" s="33"/>
      <c r="I141" s="33"/>
      <c r="J141" s="33"/>
      <c r="K141" s="33"/>
      <c r="L141" s="35"/>
    </row>
    <row r="142" spans="1:12" x14ac:dyDescent="0.25">
      <c r="A142" s="32"/>
      <c r="B142" s="33"/>
      <c r="C142" s="33"/>
      <c r="D142" s="33"/>
      <c r="E142" s="33"/>
      <c r="F142" s="33"/>
      <c r="G142" s="33"/>
      <c r="H142" s="33"/>
      <c r="I142" s="33"/>
      <c r="J142" s="33"/>
      <c r="K142" s="33"/>
      <c r="L142" s="35"/>
    </row>
    <row r="143" spans="1:12" s="33" customFormat="1" x14ac:dyDescent="0.25">
      <c r="A143" s="32"/>
      <c r="L143" s="35"/>
    </row>
    <row r="144" spans="1:12" x14ac:dyDescent="0.25">
      <c r="A144" s="32"/>
      <c r="B144" s="33"/>
      <c r="C144" s="33"/>
      <c r="D144" s="33"/>
      <c r="E144" s="33"/>
      <c r="F144" s="33"/>
      <c r="G144" s="33"/>
      <c r="H144" s="33"/>
      <c r="I144" s="33"/>
      <c r="J144" s="33"/>
      <c r="K144" s="33"/>
      <c r="L144" s="35"/>
    </row>
    <row r="145" spans="1:12" x14ac:dyDescent="0.25">
      <c r="A145" s="32"/>
      <c r="B145" s="33"/>
      <c r="C145" s="33"/>
      <c r="D145" s="33"/>
      <c r="E145" s="33"/>
      <c r="F145" s="33"/>
      <c r="G145" s="33"/>
      <c r="H145" s="33"/>
      <c r="I145" s="33"/>
      <c r="J145" s="33"/>
      <c r="K145" s="33"/>
      <c r="L145" s="35"/>
    </row>
    <row r="146" spans="1:12" x14ac:dyDescent="0.25">
      <c r="A146" s="32"/>
      <c r="B146" s="33"/>
      <c r="C146" s="33"/>
      <c r="D146" s="33"/>
      <c r="E146" s="33"/>
      <c r="F146" s="33"/>
      <c r="G146" s="33"/>
      <c r="H146" s="33"/>
      <c r="I146" s="33"/>
      <c r="J146" s="33"/>
      <c r="K146" s="33"/>
      <c r="L146" s="35"/>
    </row>
    <row r="147" spans="1:12" x14ac:dyDescent="0.25">
      <c r="A147" s="32"/>
      <c r="B147" s="33"/>
      <c r="C147" s="33"/>
      <c r="D147" s="33"/>
      <c r="E147" s="33"/>
      <c r="F147" s="33"/>
      <c r="G147" s="33"/>
      <c r="H147" s="33"/>
      <c r="I147" s="33"/>
      <c r="J147" s="33"/>
      <c r="K147" s="33"/>
      <c r="L147" s="35"/>
    </row>
    <row r="148" spans="1:12" x14ac:dyDescent="0.25">
      <c r="A148" s="32"/>
      <c r="B148" s="33"/>
      <c r="C148" s="33"/>
      <c r="D148" s="33"/>
      <c r="E148" s="33"/>
      <c r="F148" s="33"/>
      <c r="G148" s="33"/>
      <c r="H148" s="33"/>
      <c r="I148" s="33"/>
      <c r="J148" s="33"/>
      <c r="K148" s="33"/>
      <c r="L148" s="35"/>
    </row>
    <row r="149" spans="1:12" ht="15.75" thickBot="1" x14ac:dyDescent="0.3">
      <c r="A149" s="36"/>
      <c r="B149" s="37"/>
      <c r="C149" s="37"/>
      <c r="D149" s="37"/>
      <c r="E149" s="37"/>
      <c r="F149" s="37"/>
      <c r="G149" s="37"/>
      <c r="H149" s="37"/>
      <c r="I149" s="37"/>
      <c r="J149" s="37"/>
      <c r="K149" s="37"/>
      <c r="L149" s="38"/>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topLeftCell="A25" zoomScale="70" zoomScaleNormal="70" workbookViewId="0">
      <selection activeCell="AA97" sqref="AA97"/>
    </sheetView>
  </sheetViews>
  <sheetFormatPr defaultRowHeight="15" x14ac:dyDescent="0.25"/>
  <cols>
    <col min="1" max="3" width="3.7109375" style="1" customWidth="1"/>
    <col min="4" max="5" width="3.7109375" style="20" customWidth="1"/>
    <col min="6" max="8" width="3.7109375" style="21" customWidth="1"/>
    <col min="9" max="9" width="3.7109375" style="22" customWidth="1"/>
    <col min="10" max="11" width="3.7109375" style="23" customWidth="1"/>
    <col min="12" max="15" width="3.7109375" style="1" customWidth="1"/>
    <col min="16" max="17" width="15.7109375" customWidth="1"/>
    <col min="18" max="19" width="15.7109375" hidden="1" customWidth="1"/>
    <col min="20" max="20" width="15.7109375" style="3" customWidth="1"/>
  </cols>
  <sheetData>
    <row r="1" spans="4:20" x14ac:dyDescent="0.25">
      <c r="D1" s="1"/>
      <c r="E1" s="1"/>
      <c r="F1" s="1"/>
      <c r="G1" s="1"/>
      <c r="H1" s="1"/>
      <c r="I1" s="2"/>
      <c r="J1" s="2"/>
      <c r="K1" s="2"/>
      <c r="L1" s="2"/>
      <c r="M1" s="2"/>
      <c r="N1" s="2"/>
    </row>
    <row r="2" spans="4:20" x14ac:dyDescent="0.25">
      <c r="D2" s="1"/>
      <c r="E2" s="1"/>
      <c r="F2" s="1"/>
      <c r="G2" s="1"/>
      <c r="H2" s="1"/>
      <c r="I2" s="2"/>
      <c r="J2" s="2"/>
      <c r="K2" s="2"/>
      <c r="L2" s="2"/>
      <c r="M2" s="2"/>
      <c r="N2" s="2"/>
    </row>
    <row r="3" spans="4:20" x14ac:dyDescent="0.25">
      <c r="D3" s="1"/>
      <c r="E3" s="1"/>
      <c r="F3" s="1"/>
      <c r="G3" s="1"/>
      <c r="H3" s="1"/>
      <c r="I3" s="4" t="s">
        <v>140</v>
      </c>
      <c r="J3" s="59">
        <v>3.3</v>
      </c>
      <c r="K3" s="59"/>
      <c r="L3" s="59"/>
      <c r="M3" s="2"/>
      <c r="N3" s="2"/>
    </row>
    <row r="4" spans="4:20" x14ac:dyDescent="0.25">
      <c r="D4" s="1"/>
      <c r="E4" s="1"/>
      <c r="F4" s="1"/>
      <c r="G4" s="1"/>
      <c r="H4" s="1"/>
      <c r="I4" s="5" t="s">
        <v>141</v>
      </c>
      <c r="J4" s="59">
        <v>1.5</v>
      </c>
      <c r="K4" s="59"/>
      <c r="L4" s="59"/>
      <c r="M4" s="2"/>
      <c r="N4" s="2"/>
    </row>
    <row r="5" spans="4:20" x14ac:dyDescent="0.25">
      <c r="D5" s="1"/>
      <c r="E5" s="1"/>
      <c r="F5" s="1"/>
      <c r="G5" s="1"/>
      <c r="H5" s="1"/>
      <c r="I5" s="5" t="s">
        <v>142</v>
      </c>
      <c r="J5" s="60">
        <v>24</v>
      </c>
      <c r="K5" s="60"/>
      <c r="L5" s="60"/>
      <c r="M5" s="2"/>
      <c r="N5" s="2"/>
    </row>
    <row r="6" spans="4:20" x14ac:dyDescent="0.25">
      <c r="D6" s="1"/>
      <c r="E6" s="1"/>
      <c r="F6" s="1"/>
      <c r="G6" s="1"/>
      <c r="H6" s="1"/>
      <c r="I6" s="5" t="s">
        <v>143</v>
      </c>
      <c r="J6" s="61">
        <f>J4/J3*(2^($J$5-1))</f>
        <v>3813003.6363636367</v>
      </c>
      <c r="K6" s="61"/>
      <c r="L6" s="61"/>
      <c r="M6" s="6"/>
      <c r="N6" s="6"/>
      <c r="O6" s="7"/>
    </row>
    <row r="7" spans="4:20" x14ac:dyDescent="0.25">
      <c r="D7" s="1"/>
      <c r="E7" s="1"/>
      <c r="F7" s="1"/>
      <c r="G7" s="1"/>
      <c r="H7" s="1"/>
      <c r="I7" s="8"/>
      <c r="J7" s="9"/>
      <c r="K7" s="9"/>
      <c r="L7" s="9"/>
      <c r="M7" s="9"/>
      <c r="N7" s="9"/>
      <c r="O7" s="10"/>
    </row>
    <row r="8" spans="4:20" x14ac:dyDescent="0.25">
      <c r="D8" s="1"/>
      <c r="E8" s="1"/>
      <c r="F8" s="1"/>
      <c r="G8" s="1"/>
      <c r="H8" s="1"/>
      <c r="I8" s="4" t="s">
        <v>144</v>
      </c>
      <c r="J8" s="62" t="s">
        <v>145</v>
      </c>
      <c r="K8" s="62"/>
      <c r="L8" s="62"/>
      <c r="M8" s="62"/>
      <c r="N8" s="62"/>
      <c r="O8" s="10"/>
      <c r="T8" s="72" t="s">
        <v>190</v>
      </c>
    </row>
    <row r="9" spans="4:20" x14ac:dyDescent="0.25">
      <c r="D9" s="1"/>
      <c r="E9" s="1"/>
      <c r="F9" s="1"/>
      <c r="G9" s="1"/>
      <c r="H9" s="1"/>
      <c r="I9" s="11">
        <v>1</v>
      </c>
      <c r="J9" s="58">
        <f>2*10^-9</f>
        <v>2.0000000000000001E-9</v>
      </c>
      <c r="K9" s="58"/>
      <c r="L9" s="58"/>
      <c r="M9" s="58"/>
      <c r="N9" s="58"/>
      <c r="O9" s="12" t="s">
        <v>146</v>
      </c>
      <c r="T9" s="72" t="s">
        <v>213</v>
      </c>
    </row>
    <row r="10" spans="4:20" x14ac:dyDescent="0.25">
      <c r="D10" s="1"/>
      <c r="E10" s="1"/>
      <c r="F10" s="1"/>
      <c r="G10" s="1"/>
      <c r="H10" s="1"/>
      <c r="I10" s="11">
        <v>2</v>
      </c>
      <c r="J10" s="58">
        <f>20*10^-9</f>
        <v>2E-8</v>
      </c>
      <c r="K10" s="58"/>
      <c r="L10" s="58"/>
      <c r="M10" s="58"/>
      <c r="N10" s="58"/>
      <c r="O10" s="12" t="s">
        <v>147</v>
      </c>
      <c r="T10" s="72" t="s">
        <v>212</v>
      </c>
    </row>
    <row r="11" spans="4:20" x14ac:dyDescent="0.25">
      <c r="D11" s="1"/>
      <c r="E11" s="1"/>
      <c r="F11" s="1"/>
      <c r="G11" s="1"/>
      <c r="H11" s="1"/>
      <c r="I11" s="11">
        <v>3</v>
      </c>
      <c r="J11" s="58">
        <f>200*10^-9</f>
        <v>2.0000000000000002E-7</v>
      </c>
      <c r="K11" s="58"/>
      <c r="L11" s="58"/>
      <c r="M11" s="58"/>
      <c r="N11" s="58"/>
      <c r="O11" s="12" t="s">
        <v>148</v>
      </c>
    </row>
    <row r="12" spans="4:20" x14ac:dyDescent="0.25">
      <c r="D12" s="1"/>
      <c r="E12" s="1"/>
      <c r="F12" s="1"/>
      <c r="G12" s="1"/>
      <c r="H12" s="1"/>
      <c r="I12" s="11">
        <v>4</v>
      </c>
      <c r="J12" s="58">
        <f>2*10^-6</f>
        <v>1.9999999999999999E-6</v>
      </c>
      <c r="K12" s="58"/>
      <c r="L12" s="58"/>
      <c r="M12" s="58"/>
      <c r="N12" s="58"/>
      <c r="O12" s="12" t="s">
        <v>149</v>
      </c>
    </row>
    <row r="13" spans="4:20" x14ac:dyDescent="0.25">
      <c r="D13" s="1"/>
      <c r="E13" s="1"/>
      <c r="F13" s="1"/>
      <c r="G13" s="1"/>
      <c r="H13" s="1"/>
      <c r="I13" s="11">
        <v>5</v>
      </c>
      <c r="J13" s="58">
        <f>20*10^-6</f>
        <v>1.9999999999999998E-5</v>
      </c>
      <c r="K13" s="58"/>
      <c r="L13" s="58"/>
      <c r="M13" s="58"/>
      <c r="N13" s="58"/>
      <c r="O13" s="12" t="s">
        <v>150</v>
      </c>
    </row>
    <row r="14" spans="4:20" x14ac:dyDescent="0.25">
      <c r="D14" s="1"/>
      <c r="E14" s="1"/>
      <c r="F14" s="1"/>
      <c r="G14" s="1"/>
      <c r="H14" s="1"/>
      <c r="I14" s="11">
        <v>6</v>
      </c>
      <c r="J14" s="58">
        <f>200*10^-6</f>
        <v>1.9999999999999998E-4</v>
      </c>
      <c r="K14" s="58"/>
      <c r="L14" s="58"/>
      <c r="M14" s="58"/>
      <c r="N14" s="58"/>
      <c r="O14" s="12" t="s">
        <v>151</v>
      </c>
    </row>
    <row r="15" spans="4:20" x14ac:dyDescent="0.25">
      <c r="D15" s="1"/>
      <c r="E15" s="1"/>
      <c r="F15" s="1"/>
      <c r="G15" s="1"/>
      <c r="H15" s="1"/>
      <c r="I15" s="11">
        <v>7</v>
      </c>
      <c r="J15" s="58">
        <f>2*10^-3</f>
        <v>2E-3</v>
      </c>
      <c r="K15" s="58"/>
      <c r="L15" s="58"/>
      <c r="M15" s="58"/>
      <c r="N15" s="58"/>
      <c r="O15" s="12" t="s">
        <v>152</v>
      </c>
      <c r="R15" s="13"/>
      <c r="T15" s="14"/>
    </row>
    <row r="16" spans="4:20" x14ac:dyDescent="0.25">
      <c r="D16" s="1"/>
      <c r="E16" s="1"/>
      <c r="F16" s="1"/>
      <c r="G16" s="1"/>
      <c r="H16" s="1"/>
      <c r="I16" s="15">
        <v>8</v>
      </c>
      <c r="J16" s="58">
        <f>20*10^-3</f>
        <v>0.02</v>
      </c>
      <c r="K16" s="58"/>
      <c r="L16" s="58"/>
      <c r="M16" s="58"/>
      <c r="N16" s="58"/>
      <c r="O16" s="12" t="s">
        <v>153</v>
      </c>
    </row>
    <row r="17" spans="1:20" x14ac:dyDescent="0.25">
      <c r="D17" s="1"/>
      <c r="E17" s="1"/>
      <c r="F17" s="1"/>
      <c r="G17" s="1"/>
      <c r="H17" s="1"/>
      <c r="I17" s="2"/>
      <c r="J17" s="2"/>
      <c r="K17" s="2"/>
      <c r="L17" s="2"/>
      <c r="M17" s="2"/>
      <c r="N17" s="2"/>
    </row>
    <row r="18" spans="1:20" ht="18.75" x14ac:dyDescent="0.25">
      <c r="A18" s="63" t="s">
        <v>160</v>
      </c>
      <c r="B18" s="64"/>
      <c r="C18" s="64"/>
      <c r="D18" s="64"/>
      <c r="E18" s="64"/>
      <c r="F18" s="64"/>
      <c r="G18" s="64"/>
      <c r="H18" s="64"/>
      <c r="I18" s="64"/>
      <c r="J18" s="64"/>
      <c r="K18" s="64"/>
      <c r="L18" s="64"/>
      <c r="M18" s="64"/>
      <c r="N18" s="64"/>
      <c r="O18" s="64"/>
      <c r="P18" s="64"/>
      <c r="Q18" s="64"/>
      <c r="R18" s="64"/>
      <c r="S18" s="64"/>
      <c r="T18" s="64"/>
    </row>
    <row r="19" spans="1:20" ht="30" x14ac:dyDescent="0.25">
      <c r="A19" s="65" t="s">
        <v>154</v>
      </c>
      <c r="B19" s="65"/>
      <c r="C19" s="65"/>
      <c r="D19" s="65"/>
      <c r="E19" s="65"/>
      <c r="F19" s="65"/>
      <c r="G19" s="65"/>
      <c r="H19" s="65"/>
      <c r="I19" s="65"/>
      <c r="J19" s="65"/>
      <c r="K19" s="65"/>
      <c r="L19" s="65"/>
      <c r="M19" s="65"/>
      <c r="N19" s="65"/>
      <c r="O19" s="65"/>
      <c r="P19" s="16" t="s">
        <v>155</v>
      </c>
      <c r="Q19" s="17" t="s">
        <v>156</v>
      </c>
      <c r="R19" s="17" t="s">
        <v>157</v>
      </c>
      <c r="S19" s="17" t="s">
        <v>158</v>
      </c>
      <c r="T19" s="18" t="s">
        <v>159</v>
      </c>
    </row>
    <row r="20" spans="1:20" x14ac:dyDescent="0.25">
      <c r="A20">
        <v>1</v>
      </c>
      <c r="B20">
        <v>8</v>
      </c>
      <c r="C20">
        <v>8</v>
      </c>
      <c r="D20">
        <v>0</v>
      </c>
      <c r="E20">
        <v>0</v>
      </c>
      <c r="F20" t="s">
        <v>48</v>
      </c>
      <c r="G20" t="s">
        <v>111</v>
      </c>
      <c r="H20" t="s">
        <v>61</v>
      </c>
      <c r="I20">
        <v>1</v>
      </c>
      <c r="J20">
        <v>93</v>
      </c>
      <c r="K20" t="s">
        <v>10</v>
      </c>
      <c r="P20" s="24">
        <f t="shared" ref="P20:P51" si="0">IF((HEX2DEC(E20)*256) + HEX2DEC(D20) &gt;= 32768, (HEX2DEC(E20)*256) + HEX2DEC(D20)-65536, (HEX2DEC(E20)*256) + HEX2DEC(D20))</f>
        <v>0</v>
      </c>
      <c r="Q20" s="25">
        <f t="shared" ref="Q20:Q51" si="1">LOOKUP(VALUE(I20),$I$9:$I$16,$J$9:$J$16)</f>
        <v>2.0000000000000001E-9</v>
      </c>
      <c r="R20" s="14">
        <f t="shared" ref="R20:R51" si="2">(HEX2DEC(F20)*65536) + (HEX2DEC(G20)*256) + HEX2DEC(H20)</f>
        <v>15656927</v>
      </c>
      <c r="S20" s="26">
        <f t="shared" ref="S20:S51" si="3">IF(R20&gt;=(2^($J$5-1)), -((2^$J$5)-R20), R20)</f>
        <v>-1120289</v>
      </c>
      <c r="T20" s="27">
        <f t="shared" ref="T20:T51" si="4">-(S20/$J$6*Q20)</f>
        <v>5.8761496543884278E-10</v>
      </c>
    </row>
    <row r="21" spans="1:20" x14ac:dyDescent="0.25">
      <c r="A21">
        <v>1</v>
      </c>
      <c r="B21">
        <v>8</v>
      </c>
      <c r="C21">
        <v>8</v>
      </c>
      <c r="D21">
        <v>0</v>
      </c>
      <c r="E21">
        <v>0</v>
      </c>
      <c r="F21" t="s">
        <v>74</v>
      </c>
      <c r="G21">
        <v>43</v>
      </c>
      <c r="H21">
        <v>87</v>
      </c>
      <c r="I21">
        <v>1</v>
      </c>
      <c r="J21" t="s">
        <v>1</v>
      </c>
      <c r="K21" t="s">
        <v>119</v>
      </c>
      <c r="O21" s="40"/>
      <c r="P21" s="24">
        <f t="shared" si="0"/>
        <v>0</v>
      </c>
      <c r="Q21" s="25">
        <f t="shared" si="1"/>
        <v>2.0000000000000001E-9</v>
      </c>
      <c r="R21" s="14">
        <f t="shared" si="2"/>
        <v>16532359</v>
      </c>
      <c r="S21" s="26">
        <f t="shared" si="3"/>
        <v>-244857</v>
      </c>
      <c r="T21" s="27">
        <f t="shared" si="4"/>
        <v>1.2843260765075682E-10</v>
      </c>
    </row>
    <row r="22" spans="1:20" ht="18.75" customHeight="1" x14ac:dyDescent="0.25">
      <c r="A22">
        <v>1</v>
      </c>
      <c r="B22">
        <v>8</v>
      </c>
      <c r="C22">
        <v>8</v>
      </c>
      <c r="D22">
        <v>64</v>
      </c>
      <c r="E22">
        <v>0</v>
      </c>
      <c r="F22" t="s">
        <v>97</v>
      </c>
      <c r="G22" t="s">
        <v>131</v>
      </c>
      <c r="H22">
        <v>26</v>
      </c>
      <c r="I22">
        <v>1</v>
      </c>
      <c r="J22">
        <v>4</v>
      </c>
      <c r="K22" t="s">
        <v>137</v>
      </c>
      <c r="P22" s="24">
        <f t="shared" si="0"/>
        <v>100</v>
      </c>
      <c r="Q22" s="25">
        <f t="shared" si="1"/>
        <v>2.0000000000000001E-9</v>
      </c>
      <c r="R22" s="14">
        <f t="shared" si="2"/>
        <v>13946406</v>
      </c>
      <c r="S22" s="26">
        <f t="shared" si="3"/>
        <v>-2830810</v>
      </c>
      <c r="T22" s="27">
        <f t="shared" si="4"/>
        <v>1.484818935394287E-9</v>
      </c>
    </row>
    <row r="23" spans="1:20" x14ac:dyDescent="0.25">
      <c r="A23">
        <v>1</v>
      </c>
      <c r="B23">
        <v>8</v>
      </c>
      <c r="C23">
        <v>8</v>
      </c>
      <c r="D23">
        <v>64</v>
      </c>
      <c r="E23">
        <v>0</v>
      </c>
      <c r="F23" t="s">
        <v>116</v>
      </c>
      <c r="G23" t="s">
        <v>31</v>
      </c>
      <c r="H23" t="s">
        <v>20</v>
      </c>
      <c r="I23">
        <v>1</v>
      </c>
      <c r="J23" t="s">
        <v>75</v>
      </c>
      <c r="K23">
        <v>90</v>
      </c>
      <c r="P23" s="24">
        <f t="shared" si="0"/>
        <v>100</v>
      </c>
      <c r="Q23" s="25">
        <f t="shared" si="1"/>
        <v>2.0000000000000001E-9</v>
      </c>
      <c r="R23" s="14">
        <f t="shared" si="2"/>
        <v>12508650</v>
      </c>
      <c r="S23" s="26">
        <f t="shared" si="3"/>
        <v>-4268566</v>
      </c>
      <c r="T23" s="27">
        <f t="shared" si="4"/>
        <v>2.2389519691467283E-9</v>
      </c>
    </row>
    <row r="24" spans="1:20" x14ac:dyDescent="0.25">
      <c r="A24">
        <v>1</v>
      </c>
      <c r="B24">
        <v>8</v>
      </c>
      <c r="C24">
        <v>8</v>
      </c>
      <c r="D24" t="s">
        <v>34</v>
      </c>
      <c r="E24">
        <v>0</v>
      </c>
      <c r="F24" t="s">
        <v>116</v>
      </c>
      <c r="G24" t="s">
        <v>31</v>
      </c>
      <c r="H24" t="s">
        <v>29</v>
      </c>
      <c r="I24">
        <v>1</v>
      </c>
      <c r="J24" t="s">
        <v>68</v>
      </c>
      <c r="K24" t="s">
        <v>84</v>
      </c>
      <c r="P24" s="24">
        <f t="shared" si="0"/>
        <v>200</v>
      </c>
      <c r="Q24" s="25">
        <f t="shared" si="1"/>
        <v>2.0000000000000001E-9</v>
      </c>
      <c r="R24" s="14">
        <f t="shared" si="2"/>
        <v>12508656</v>
      </c>
      <c r="S24" s="26">
        <f t="shared" si="3"/>
        <v>-4268560</v>
      </c>
      <c r="T24" s="27">
        <f t="shared" si="4"/>
        <v>2.2389488220214844E-9</v>
      </c>
    </row>
    <row r="25" spans="1:20" x14ac:dyDescent="0.25">
      <c r="A25">
        <v>1</v>
      </c>
      <c r="B25">
        <v>8</v>
      </c>
      <c r="C25">
        <v>8</v>
      </c>
      <c r="D25" t="s">
        <v>34</v>
      </c>
      <c r="E25">
        <v>0</v>
      </c>
      <c r="F25" t="s">
        <v>116</v>
      </c>
      <c r="G25" t="s">
        <v>31</v>
      </c>
      <c r="H25" t="s">
        <v>29</v>
      </c>
      <c r="I25">
        <v>2</v>
      </c>
      <c r="J25" t="s">
        <v>48</v>
      </c>
      <c r="K25" t="s">
        <v>164</v>
      </c>
      <c r="O25" s="40"/>
      <c r="P25" s="24">
        <f t="shared" si="0"/>
        <v>200</v>
      </c>
      <c r="Q25" s="25">
        <f t="shared" si="1"/>
        <v>2E-8</v>
      </c>
      <c r="R25" s="14">
        <f t="shared" si="2"/>
        <v>12508656</v>
      </c>
      <c r="S25" s="26">
        <f t="shared" si="3"/>
        <v>-4268560</v>
      </c>
      <c r="T25" s="27">
        <f t="shared" si="4"/>
        <v>2.2389488220214845E-8</v>
      </c>
    </row>
    <row r="26" spans="1:20" x14ac:dyDescent="0.25">
      <c r="A26">
        <v>1</v>
      </c>
      <c r="B26">
        <v>8</v>
      </c>
      <c r="C26">
        <v>8</v>
      </c>
      <c r="D26" t="s">
        <v>34</v>
      </c>
      <c r="E26">
        <v>0</v>
      </c>
      <c r="F26" t="s">
        <v>18</v>
      </c>
      <c r="G26" t="s">
        <v>30</v>
      </c>
      <c r="H26" t="s">
        <v>178</v>
      </c>
      <c r="I26">
        <v>3</v>
      </c>
      <c r="J26">
        <v>71</v>
      </c>
      <c r="K26">
        <v>55</v>
      </c>
      <c r="P26" s="24">
        <f t="shared" si="0"/>
        <v>200</v>
      </c>
      <c r="Q26" s="25">
        <f t="shared" si="1"/>
        <v>2.0000000000000002E-7</v>
      </c>
      <c r="R26" s="14">
        <f t="shared" si="2"/>
        <v>12777145</v>
      </c>
      <c r="S26" s="26">
        <f t="shared" si="3"/>
        <v>-4000071</v>
      </c>
      <c r="T26" s="27">
        <f t="shared" si="4"/>
        <v>2.0981207370758057E-7</v>
      </c>
    </row>
    <row r="27" spans="1:20" x14ac:dyDescent="0.25">
      <c r="A27">
        <v>1</v>
      </c>
      <c r="B27">
        <v>8</v>
      </c>
      <c r="C27">
        <v>8</v>
      </c>
      <c r="D27" t="s">
        <v>34</v>
      </c>
      <c r="E27">
        <v>0</v>
      </c>
      <c r="F27" t="s">
        <v>103</v>
      </c>
      <c r="G27">
        <v>46</v>
      </c>
      <c r="H27" t="s">
        <v>56</v>
      </c>
      <c r="I27">
        <v>4</v>
      </c>
      <c r="J27">
        <v>4</v>
      </c>
      <c r="K27">
        <v>8</v>
      </c>
      <c r="O27" s="40"/>
      <c r="P27" s="24">
        <f t="shared" si="0"/>
        <v>200</v>
      </c>
      <c r="Q27" s="25">
        <f t="shared" si="1"/>
        <v>1.9999999999999999E-6</v>
      </c>
      <c r="R27" s="14">
        <f t="shared" si="2"/>
        <v>12601077</v>
      </c>
      <c r="S27" s="26">
        <f t="shared" si="3"/>
        <v>-4176139</v>
      </c>
      <c r="T27" s="27">
        <f t="shared" si="4"/>
        <v>2.1904720783233639E-6</v>
      </c>
    </row>
    <row r="28" spans="1:20" x14ac:dyDescent="0.25">
      <c r="A28">
        <v>1</v>
      </c>
      <c r="B28">
        <v>8</v>
      </c>
      <c r="C28">
        <v>8</v>
      </c>
      <c r="D28" t="s">
        <v>34</v>
      </c>
      <c r="E28">
        <v>0</v>
      </c>
      <c r="F28" t="s">
        <v>25</v>
      </c>
      <c r="G28" t="s">
        <v>72</v>
      </c>
      <c r="H28">
        <v>56</v>
      </c>
      <c r="I28">
        <v>5</v>
      </c>
      <c r="J28">
        <v>85</v>
      </c>
      <c r="K28" t="s">
        <v>7</v>
      </c>
      <c r="P28" s="24">
        <f t="shared" si="0"/>
        <v>200</v>
      </c>
      <c r="Q28" s="25">
        <f t="shared" si="1"/>
        <v>1.9999999999999998E-5</v>
      </c>
      <c r="R28" s="14">
        <f t="shared" si="2"/>
        <v>15575382</v>
      </c>
      <c r="S28" s="26">
        <f t="shared" si="3"/>
        <v>-1201834</v>
      </c>
      <c r="T28" s="27">
        <f t="shared" si="4"/>
        <v>6.303870201110839E-6</v>
      </c>
    </row>
    <row r="29" spans="1:20" x14ac:dyDescent="0.25">
      <c r="A29">
        <v>1</v>
      </c>
      <c r="B29">
        <v>8</v>
      </c>
      <c r="C29">
        <v>8</v>
      </c>
      <c r="D29" t="s">
        <v>34</v>
      </c>
      <c r="E29">
        <v>0</v>
      </c>
      <c r="F29" t="s">
        <v>14</v>
      </c>
      <c r="G29">
        <v>38</v>
      </c>
      <c r="H29">
        <v>74</v>
      </c>
      <c r="I29">
        <v>5</v>
      </c>
      <c r="J29" t="s">
        <v>170</v>
      </c>
      <c r="K29">
        <v>94</v>
      </c>
      <c r="P29" s="24">
        <f t="shared" si="0"/>
        <v>200</v>
      </c>
      <c r="Q29" s="25">
        <f t="shared" si="1"/>
        <v>1.9999999999999998E-5</v>
      </c>
      <c r="R29" s="14">
        <f t="shared" si="2"/>
        <v>16726132</v>
      </c>
      <c r="S29" s="26">
        <f t="shared" si="3"/>
        <v>-51084</v>
      </c>
      <c r="T29" s="27">
        <f t="shared" si="4"/>
        <v>2.6794624328613275E-7</v>
      </c>
    </row>
    <row r="30" spans="1:20" x14ac:dyDescent="0.25">
      <c r="A30">
        <v>1</v>
      </c>
      <c r="B30">
        <v>8</v>
      </c>
      <c r="C30">
        <v>8</v>
      </c>
      <c r="D30" t="s">
        <v>47</v>
      </c>
      <c r="E30">
        <v>1</v>
      </c>
      <c r="F30" t="s">
        <v>24</v>
      </c>
      <c r="G30" t="s">
        <v>124</v>
      </c>
      <c r="H30">
        <v>1</v>
      </c>
      <c r="I30">
        <v>5</v>
      </c>
      <c r="J30">
        <v>75</v>
      </c>
      <c r="K30" t="s">
        <v>76</v>
      </c>
      <c r="P30" s="24">
        <f t="shared" si="0"/>
        <v>300</v>
      </c>
      <c r="Q30" s="25">
        <f t="shared" si="1"/>
        <v>1.9999999999999998E-5</v>
      </c>
      <c r="R30" s="14">
        <f t="shared" si="2"/>
        <v>16621313</v>
      </c>
      <c r="S30" s="26">
        <f t="shared" si="3"/>
        <v>-155903</v>
      </c>
      <c r="T30" s="27">
        <f t="shared" si="4"/>
        <v>8.1774377822875968E-7</v>
      </c>
    </row>
    <row r="31" spans="1:20" x14ac:dyDescent="0.25">
      <c r="A31">
        <v>1</v>
      </c>
      <c r="B31">
        <v>8</v>
      </c>
      <c r="C31">
        <v>8</v>
      </c>
      <c r="D31" t="s">
        <v>47</v>
      </c>
      <c r="E31">
        <v>1</v>
      </c>
      <c r="F31" t="s">
        <v>29</v>
      </c>
      <c r="G31" t="s">
        <v>58</v>
      </c>
      <c r="H31">
        <v>60</v>
      </c>
      <c r="I31">
        <v>4</v>
      </c>
      <c r="J31" t="s">
        <v>98</v>
      </c>
      <c r="K31" t="s">
        <v>44</v>
      </c>
      <c r="O31" s="40"/>
      <c r="P31" s="24">
        <f t="shared" si="0"/>
        <v>300</v>
      </c>
      <c r="Q31" s="25">
        <f t="shared" si="1"/>
        <v>1.9999999999999999E-6</v>
      </c>
      <c r="R31" s="14">
        <f t="shared" si="2"/>
        <v>15786848</v>
      </c>
      <c r="S31" s="26">
        <f t="shared" si="3"/>
        <v>-990368</v>
      </c>
      <c r="T31" s="27">
        <f t="shared" si="4"/>
        <v>5.1946868896484367E-7</v>
      </c>
    </row>
    <row r="32" spans="1:20" x14ac:dyDescent="0.25">
      <c r="A32">
        <v>1</v>
      </c>
      <c r="B32">
        <v>8</v>
      </c>
      <c r="C32">
        <v>8</v>
      </c>
      <c r="D32" t="s">
        <v>47</v>
      </c>
      <c r="E32">
        <v>1</v>
      </c>
      <c r="F32" t="s">
        <v>170</v>
      </c>
      <c r="G32" t="s">
        <v>30</v>
      </c>
      <c r="H32">
        <v>87</v>
      </c>
      <c r="I32">
        <v>4</v>
      </c>
      <c r="J32">
        <v>8</v>
      </c>
      <c r="K32" t="s">
        <v>45</v>
      </c>
      <c r="P32" s="24">
        <f t="shared" si="0"/>
        <v>300</v>
      </c>
      <c r="Q32" s="25">
        <f t="shared" si="1"/>
        <v>1.9999999999999999E-6</v>
      </c>
      <c r="R32" s="14">
        <f t="shared" si="2"/>
        <v>13235847</v>
      </c>
      <c r="S32" s="26">
        <f t="shared" si="3"/>
        <v>-3541369</v>
      </c>
      <c r="T32" s="27">
        <f t="shared" si="4"/>
        <v>1.8575219631195066E-6</v>
      </c>
    </row>
    <row r="33" spans="1:21" x14ac:dyDescent="0.25">
      <c r="A33">
        <v>1</v>
      </c>
      <c r="B33">
        <v>8</v>
      </c>
      <c r="C33">
        <v>8</v>
      </c>
      <c r="D33">
        <v>90</v>
      </c>
      <c r="E33">
        <v>1</v>
      </c>
      <c r="F33" t="s">
        <v>103</v>
      </c>
      <c r="G33" t="s">
        <v>56</v>
      </c>
      <c r="H33" t="s">
        <v>40</v>
      </c>
      <c r="I33">
        <v>4</v>
      </c>
      <c r="J33" t="s">
        <v>10</v>
      </c>
      <c r="K33">
        <v>57</v>
      </c>
      <c r="O33" s="40"/>
      <c r="P33" s="24">
        <f t="shared" si="0"/>
        <v>400</v>
      </c>
      <c r="Q33" s="25">
        <f t="shared" si="1"/>
        <v>1.9999999999999999E-6</v>
      </c>
      <c r="R33" s="14">
        <f t="shared" si="2"/>
        <v>12645787</v>
      </c>
      <c r="S33" s="26">
        <f t="shared" si="3"/>
        <v>-4131429</v>
      </c>
      <c r="T33" s="27">
        <f t="shared" si="4"/>
        <v>2.167020750045776E-6</v>
      </c>
    </row>
    <row r="34" spans="1:21" x14ac:dyDescent="0.25">
      <c r="A34">
        <v>1</v>
      </c>
      <c r="B34">
        <v>8</v>
      </c>
      <c r="C34">
        <v>8</v>
      </c>
      <c r="D34">
        <v>90</v>
      </c>
      <c r="E34">
        <v>1</v>
      </c>
      <c r="F34" t="s">
        <v>103</v>
      </c>
      <c r="G34" t="s">
        <v>95</v>
      </c>
      <c r="H34" t="s">
        <v>75</v>
      </c>
      <c r="I34">
        <v>5</v>
      </c>
      <c r="J34">
        <v>13</v>
      </c>
      <c r="K34" t="s">
        <v>57</v>
      </c>
      <c r="P34" s="24">
        <f t="shared" si="0"/>
        <v>400</v>
      </c>
      <c r="Q34" s="25">
        <f t="shared" si="1"/>
        <v>1.9999999999999998E-5</v>
      </c>
      <c r="R34" s="14">
        <f t="shared" si="2"/>
        <v>12595133</v>
      </c>
      <c r="S34" s="26">
        <f t="shared" si="3"/>
        <v>-4182083</v>
      </c>
      <c r="T34" s="27">
        <f t="shared" si="4"/>
        <v>2.1935898303985592E-5</v>
      </c>
    </row>
    <row r="35" spans="1:21" x14ac:dyDescent="0.25">
      <c r="A35">
        <v>1</v>
      </c>
      <c r="B35">
        <v>8</v>
      </c>
      <c r="C35">
        <v>8</v>
      </c>
      <c r="D35">
        <v>90</v>
      </c>
      <c r="E35">
        <v>1</v>
      </c>
      <c r="F35" t="s">
        <v>99</v>
      </c>
      <c r="G35">
        <v>11</v>
      </c>
      <c r="H35">
        <v>74</v>
      </c>
      <c r="I35">
        <v>6</v>
      </c>
      <c r="J35">
        <v>60</v>
      </c>
      <c r="K35">
        <v>15</v>
      </c>
      <c r="P35" s="24">
        <f t="shared" si="0"/>
        <v>400</v>
      </c>
      <c r="Q35" s="25">
        <f t="shared" si="1"/>
        <v>1.9999999999999998E-4</v>
      </c>
      <c r="R35" s="14">
        <f t="shared" si="2"/>
        <v>13832564</v>
      </c>
      <c r="S35" s="26">
        <f t="shared" si="3"/>
        <v>-2944652</v>
      </c>
      <c r="T35" s="27">
        <f t="shared" si="4"/>
        <v>1.544531440734863E-4</v>
      </c>
    </row>
    <row r="36" spans="1:21" x14ac:dyDescent="0.25">
      <c r="A36">
        <v>1</v>
      </c>
      <c r="B36">
        <v>8</v>
      </c>
      <c r="C36">
        <v>8</v>
      </c>
      <c r="D36">
        <v>90</v>
      </c>
      <c r="E36">
        <v>1</v>
      </c>
      <c r="F36" t="s">
        <v>36</v>
      </c>
      <c r="G36">
        <v>81</v>
      </c>
      <c r="H36" t="s">
        <v>113</v>
      </c>
      <c r="I36">
        <v>6</v>
      </c>
      <c r="J36">
        <v>63</v>
      </c>
      <c r="K36">
        <v>68</v>
      </c>
      <c r="P36" s="24">
        <f t="shared" si="0"/>
        <v>400</v>
      </c>
      <c r="Q36" s="25">
        <f t="shared" si="1"/>
        <v>1.9999999999999998E-4</v>
      </c>
      <c r="R36" s="14">
        <f t="shared" si="2"/>
        <v>16482671</v>
      </c>
      <c r="S36" s="26">
        <f t="shared" si="3"/>
        <v>-294545</v>
      </c>
      <c r="T36" s="27">
        <f t="shared" si="4"/>
        <v>1.5449500083923338E-5</v>
      </c>
    </row>
    <row r="37" spans="1:21" x14ac:dyDescent="0.25">
      <c r="A37">
        <v>1</v>
      </c>
      <c r="B37">
        <v>8</v>
      </c>
      <c r="C37">
        <v>8</v>
      </c>
      <c r="D37" t="s">
        <v>60</v>
      </c>
      <c r="E37">
        <v>1</v>
      </c>
      <c r="F37" t="s">
        <v>37</v>
      </c>
      <c r="G37">
        <v>55</v>
      </c>
      <c r="H37" t="s">
        <v>44</v>
      </c>
      <c r="I37">
        <v>6</v>
      </c>
      <c r="J37">
        <v>38</v>
      </c>
      <c r="K37" t="s">
        <v>12</v>
      </c>
      <c r="O37" s="40"/>
      <c r="P37" s="24">
        <f t="shared" si="0"/>
        <v>500</v>
      </c>
      <c r="Q37" s="25">
        <f t="shared" si="1"/>
        <v>1.9999999999999998E-4</v>
      </c>
      <c r="R37" s="14">
        <f t="shared" si="2"/>
        <v>14964063</v>
      </c>
      <c r="S37" s="26">
        <f t="shared" si="3"/>
        <v>-1813153</v>
      </c>
      <c r="T37" s="27">
        <f t="shared" si="4"/>
        <v>9.5103659629821766E-5</v>
      </c>
    </row>
    <row r="38" spans="1:21" x14ac:dyDescent="0.25">
      <c r="A38">
        <v>1</v>
      </c>
      <c r="B38">
        <v>8</v>
      </c>
      <c r="C38">
        <v>8</v>
      </c>
      <c r="D38" t="s">
        <v>60</v>
      </c>
      <c r="E38">
        <v>1</v>
      </c>
      <c r="F38" t="s">
        <v>58</v>
      </c>
      <c r="G38" t="s">
        <v>62</v>
      </c>
      <c r="H38" t="s">
        <v>132</v>
      </c>
      <c r="I38">
        <v>6</v>
      </c>
      <c r="J38" t="s">
        <v>123</v>
      </c>
      <c r="K38">
        <v>68</v>
      </c>
      <c r="P38" s="24">
        <f t="shared" si="0"/>
        <v>500</v>
      </c>
      <c r="Q38" s="25">
        <f t="shared" si="1"/>
        <v>1.9999999999999998E-4</v>
      </c>
      <c r="R38" s="14">
        <f t="shared" si="2"/>
        <v>14892761</v>
      </c>
      <c r="S38" s="26">
        <f t="shared" si="3"/>
        <v>-1884455</v>
      </c>
      <c r="T38" s="27">
        <f t="shared" si="4"/>
        <v>9.8843598365783668E-5</v>
      </c>
    </row>
    <row r="39" spans="1:21" x14ac:dyDescent="0.25">
      <c r="A39">
        <v>1</v>
      </c>
      <c r="B39">
        <v>8</v>
      </c>
      <c r="C39">
        <v>8</v>
      </c>
      <c r="D39">
        <v>58</v>
      </c>
      <c r="E39">
        <v>2</v>
      </c>
      <c r="F39" t="s">
        <v>99</v>
      </c>
      <c r="G39" t="s">
        <v>173</v>
      </c>
      <c r="H39">
        <v>26</v>
      </c>
      <c r="I39">
        <v>6</v>
      </c>
      <c r="J39">
        <v>78</v>
      </c>
      <c r="K39" t="s">
        <v>14</v>
      </c>
      <c r="O39" s="40"/>
      <c r="P39" s="24">
        <f t="shared" si="0"/>
        <v>600</v>
      </c>
      <c r="Q39" s="25">
        <f t="shared" si="1"/>
        <v>1.9999999999999998E-4</v>
      </c>
      <c r="R39" s="14">
        <f t="shared" si="2"/>
        <v>13834790</v>
      </c>
      <c r="S39" s="26">
        <f t="shared" si="3"/>
        <v>-2942426</v>
      </c>
      <c r="T39" s="27">
        <f t="shared" si="4"/>
        <v>1.5433638572692868E-4</v>
      </c>
    </row>
    <row r="40" spans="1:21" x14ac:dyDescent="0.25">
      <c r="A40">
        <v>1</v>
      </c>
      <c r="B40">
        <v>8</v>
      </c>
      <c r="C40">
        <v>8</v>
      </c>
      <c r="D40">
        <v>58</v>
      </c>
      <c r="E40">
        <v>2</v>
      </c>
      <c r="F40" t="s">
        <v>103</v>
      </c>
      <c r="G40" t="s">
        <v>99</v>
      </c>
      <c r="H40" t="s">
        <v>112</v>
      </c>
      <c r="I40">
        <v>6</v>
      </c>
      <c r="J40">
        <v>96</v>
      </c>
      <c r="K40">
        <v>15</v>
      </c>
      <c r="P40" s="24">
        <f t="shared" si="0"/>
        <v>600</v>
      </c>
      <c r="Q40" s="25">
        <f t="shared" si="1"/>
        <v>1.9999999999999998E-4</v>
      </c>
      <c r="R40" s="14">
        <f t="shared" si="2"/>
        <v>12637055</v>
      </c>
      <c r="S40" s="26">
        <f t="shared" si="3"/>
        <v>-4140161</v>
      </c>
      <c r="T40" s="27">
        <f t="shared" si="4"/>
        <v>2.1716008663177488E-4</v>
      </c>
    </row>
    <row r="41" spans="1:21" x14ac:dyDescent="0.25">
      <c r="A41">
        <v>1</v>
      </c>
      <c r="B41">
        <v>8</v>
      </c>
      <c r="C41">
        <v>8</v>
      </c>
      <c r="D41" t="s">
        <v>71</v>
      </c>
      <c r="E41">
        <v>2</v>
      </c>
      <c r="F41" t="s">
        <v>103</v>
      </c>
      <c r="G41" t="s">
        <v>70</v>
      </c>
      <c r="H41">
        <v>38</v>
      </c>
      <c r="I41">
        <v>6</v>
      </c>
      <c r="J41" t="s">
        <v>58</v>
      </c>
      <c r="K41" t="s">
        <v>33</v>
      </c>
      <c r="O41" s="40"/>
      <c r="P41" s="24">
        <f t="shared" si="0"/>
        <v>700</v>
      </c>
      <c r="Q41" s="25">
        <f t="shared" si="1"/>
        <v>1.9999999999999998E-4</v>
      </c>
      <c r="R41" s="14">
        <f t="shared" si="2"/>
        <v>12636728</v>
      </c>
      <c r="S41" s="26">
        <f t="shared" si="3"/>
        <v>-4140488</v>
      </c>
      <c r="T41" s="27">
        <f t="shared" si="4"/>
        <v>2.1717723846435545E-4</v>
      </c>
    </row>
    <row r="42" spans="1:21" x14ac:dyDescent="0.25">
      <c r="A42">
        <v>1</v>
      </c>
      <c r="B42">
        <v>8</v>
      </c>
      <c r="C42">
        <v>8</v>
      </c>
      <c r="D42" t="s">
        <v>71</v>
      </c>
      <c r="E42">
        <v>2</v>
      </c>
      <c r="F42" t="s">
        <v>103</v>
      </c>
      <c r="G42" t="s">
        <v>117</v>
      </c>
      <c r="H42" t="s">
        <v>93</v>
      </c>
      <c r="I42">
        <v>7</v>
      </c>
      <c r="J42" t="s">
        <v>51</v>
      </c>
      <c r="K42">
        <v>94</v>
      </c>
      <c r="P42" s="24">
        <f t="shared" si="0"/>
        <v>700</v>
      </c>
      <c r="Q42" s="25">
        <f t="shared" si="1"/>
        <v>2E-3</v>
      </c>
      <c r="R42" s="14">
        <f t="shared" si="2"/>
        <v>12599258</v>
      </c>
      <c r="S42" s="26">
        <f t="shared" si="3"/>
        <v>-4177958</v>
      </c>
      <c r="T42" s="27">
        <f t="shared" si="4"/>
        <v>2.1914261817932127E-3</v>
      </c>
    </row>
    <row r="43" spans="1:21" x14ac:dyDescent="0.25">
      <c r="A43">
        <v>1</v>
      </c>
      <c r="B43">
        <v>8</v>
      </c>
      <c r="C43">
        <v>8</v>
      </c>
      <c r="D43" t="s">
        <v>71</v>
      </c>
      <c r="E43">
        <v>2</v>
      </c>
      <c r="F43" t="s">
        <v>91</v>
      </c>
      <c r="G43">
        <v>28</v>
      </c>
      <c r="H43">
        <v>60</v>
      </c>
      <c r="I43">
        <v>8</v>
      </c>
      <c r="J43">
        <v>72</v>
      </c>
      <c r="K43" t="s">
        <v>71</v>
      </c>
      <c r="O43" s="40"/>
      <c r="P43" s="51">
        <f t="shared" si="0"/>
        <v>700</v>
      </c>
      <c r="Q43" s="43">
        <f t="shared" si="1"/>
        <v>0.02</v>
      </c>
      <c r="R43" s="44">
        <f t="shared" si="2"/>
        <v>15083616</v>
      </c>
      <c r="S43" s="45">
        <f t="shared" si="3"/>
        <v>-1693600</v>
      </c>
      <c r="T43" s="46">
        <f t="shared" si="4"/>
        <v>8.8832855224609368E-3</v>
      </c>
      <c r="U43" t="s">
        <v>231</v>
      </c>
    </row>
    <row r="44" spans="1:21" x14ac:dyDescent="0.25">
      <c r="A44">
        <v>1</v>
      </c>
      <c r="B44">
        <v>8</v>
      </c>
      <c r="C44">
        <v>8</v>
      </c>
      <c r="D44" t="s">
        <v>71</v>
      </c>
      <c r="E44">
        <v>2</v>
      </c>
      <c r="F44" t="s">
        <v>24</v>
      </c>
      <c r="G44" t="s">
        <v>116</v>
      </c>
      <c r="H44">
        <v>92</v>
      </c>
      <c r="I44">
        <v>8</v>
      </c>
      <c r="J44" t="s">
        <v>53</v>
      </c>
      <c r="K44">
        <v>14</v>
      </c>
      <c r="P44" s="51">
        <f t="shared" si="0"/>
        <v>700</v>
      </c>
      <c r="Q44" s="43">
        <f t="shared" si="1"/>
        <v>0.02</v>
      </c>
      <c r="R44" s="44">
        <f t="shared" si="2"/>
        <v>16629394</v>
      </c>
      <c r="S44" s="45">
        <f t="shared" si="3"/>
        <v>-147822</v>
      </c>
      <c r="T44" s="46">
        <f t="shared" si="4"/>
        <v>7.7535724639892574E-4</v>
      </c>
    </row>
    <row r="45" spans="1:21" x14ac:dyDescent="0.25">
      <c r="A45">
        <v>1</v>
      </c>
      <c r="B45">
        <v>8</v>
      </c>
      <c r="C45">
        <v>8</v>
      </c>
      <c r="D45">
        <v>20</v>
      </c>
      <c r="E45">
        <v>3</v>
      </c>
      <c r="F45" t="s">
        <v>24</v>
      </c>
      <c r="G45">
        <v>36</v>
      </c>
      <c r="H45" t="s">
        <v>118</v>
      </c>
      <c r="I45">
        <v>8</v>
      </c>
      <c r="J45">
        <v>32</v>
      </c>
      <c r="K45" t="s">
        <v>2</v>
      </c>
      <c r="O45" s="40"/>
      <c r="P45" s="24">
        <f t="shared" si="0"/>
        <v>800</v>
      </c>
      <c r="Q45" s="25">
        <f t="shared" si="1"/>
        <v>0.02</v>
      </c>
      <c r="R45" s="14">
        <f t="shared" si="2"/>
        <v>16594538</v>
      </c>
      <c r="S45" s="26">
        <f t="shared" si="3"/>
        <v>-182678</v>
      </c>
      <c r="T45" s="27">
        <f t="shared" si="4"/>
        <v>9.5818424224853509E-4</v>
      </c>
    </row>
    <row r="46" spans="1:21" x14ac:dyDescent="0.25">
      <c r="A46">
        <v>1</v>
      </c>
      <c r="B46">
        <v>8</v>
      </c>
      <c r="C46">
        <v>8</v>
      </c>
      <c r="D46">
        <v>20</v>
      </c>
      <c r="E46">
        <v>3</v>
      </c>
      <c r="F46" t="s">
        <v>56</v>
      </c>
      <c r="G46" t="s">
        <v>16</v>
      </c>
      <c r="H46">
        <v>49</v>
      </c>
      <c r="I46">
        <v>7</v>
      </c>
      <c r="J46" t="s">
        <v>66</v>
      </c>
      <c r="K46" t="s">
        <v>55</v>
      </c>
      <c r="P46" s="24">
        <f t="shared" si="0"/>
        <v>800</v>
      </c>
      <c r="Q46" s="25">
        <f t="shared" si="1"/>
        <v>2E-3</v>
      </c>
      <c r="R46" s="14">
        <f t="shared" si="2"/>
        <v>16105289</v>
      </c>
      <c r="S46" s="26">
        <f t="shared" si="3"/>
        <v>-671927</v>
      </c>
      <c r="T46" s="27">
        <f t="shared" si="4"/>
        <v>3.5243973731994627E-4</v>
      </c>
    </row>
    <row r="47" spans="1:21" x14ac:dyDescent="0.25">
      <c r="A47">
        <v>1</v>
      </c>
      <c r="B47">
        <v>8</v>
      </c>
      <c r="C47">
        <v>8</v>
      </c>
      <c r="D47">
        <v>20</v>
      </c>
      <c r="E47">
        <v>3</v>
      </c>
      <c r="F47" t="s">
        <v>81</v>
      </c>
      <c r="G47">
        <v>89</v>
      </c>
      <c r="H47" t="s">
        <v>63</v>
      </c>
      <c r="I47">
        <v>7</v>
      </c>
      <c r="J47">
        <v>10</v>
      </c>
      <c r="K47" t="s">
        <v>90</v>
      </c>
      <c r="P47" s="24">
        <f t="shared" si="0"/>
        <v>800</v>
      </c>
      <c r="Q47" s="25">
        <f t="shared" si="1"/>
        <v>2E-3</v>
      </c>
      <c r="R47" s="14">
        <f t="shared" si="2"/>
        <v>14453175</v>
      </c>
      <c r="S47" s="26">
        <f t="shared" si="3"/>
        <v>-2324041</v>
      </c>
      <c r="T47" s="27">
        <f t="shared" si="4"/>
        <v>1.2190080165863035E-3</v>
      </c>
    </row>
    <row r="48" spans="1:21" x14ac:dyDescent="0.25">
      <c r="A48">
        <v>1</v>
      </c>
      <c r="B48">
        <v>8</v>
      </c>
      <c r="C48">
        <v>8</v>
      </c>
      <c r="D48">
        <v>84</v>
      </c>
      <c r="E48">
        <v>3</v>
      </c>
      <c r="F48" t="s">
        <v>96</v>
      </c>
      <c r="G48" t="s">
        <v>8</v>
      </c>
      <c r="H48" t="s">
        <v>71</v>
      </c>
      <c r="I48">
        <v>7</v>
      </c>
      <c r="J48" t="s">
        <v>105</v>
      </c>
      <c r="K48" t="s">
        <v>166</v>
      </c>
      <c r="O48" s="40"/>
      <c r="P48" s="24">
        <f t="shared" si="0"/>
        <v>900</v>
      </c>
      <c r="Q48" s="25">
        <f t="shared" si="1"/>
        <v>2E-3</v>
      </c>
      <c r="R48" s="14">
        <f t="shared" si="2"/>
        <v>14016956</v>
      </c>
      <c r="S48" s="26">
        <f t="shared" si="3"/>
        <v>-2760260</v>
      </c>
      <c r="T48" s="27">
        <f t="shared" si="4"/>
        <v>1.4478139877319334E-3</v>
      </c>
    </row>
    <row r="49" spans="1:21" x14ac:dyDescent="0.25">
      <c r="A49">
        <v>1</v>
      </c>
      <c r="B49">
        <v>8</v>
      </c>
      <c r="C49">
        <v>8</v>
      </c>
      <c r="D49">
        <v>84</v>
      </c>
      <c r="E49">
        <v>3</v>
      </c>
      <c r="F49" t="s">
        <v>73</v>
      </c>
      <c r="G49" t="s">
        <v>90</v>
      </c>
      <c r="H49">
        <v>12</v>
      </c>
      <c r="I49">
        <v>7</v>
      </c>
      <c r="J49" t="s">
        <v>94</v>
      </c>
      <c r="K49" t="s">
        <v>82</v>
      </c>
      <c r="P49" s="24">
        <f t="shared" si="0"/>
        <v>900</v>
      </c>
      <c r="Q49" s="25">
        <f t="shared" si="1"/>
        <v>2E-3</v>
      </c>
      <c r="R49" s="14">
        <f t="shared" si="2"/>
        <v>13250066</v>
      </c>
      <c r="S49" s="26">
        <f t="shared" si="3"/>
        <v>-3527150</v>
      </c>
      <c r="T49" s="27">
        <f t="shared" si="4"/>
        <v>1.8500638008117675E-3</v>
      </c>
    </row>
    <row r="50" spans="1:21" x14ac:dyDescent="0.25">
      <c r="A50">
        <v>1</v>
      </c>
      <c r="B50">
        <v>8</v>
      </c>
      <c r="C50">
        <v>8</v>
      </c>
      <c r="D50" t="s">
        <v>4</v>
      </c>
      <c r="E50">
        <v>3</v>
      </c>
      <c r="F50" t="s">
        <v>170</v>
      </c>
      <c r="G50">
        <v>31</v>
      </c>
      <c r="H50" t="s">
        <v>54</v>
      </c>
      <c r="I50">
        <v>7</v>
      </c>
      <c r="J50" t="s">
        <v>27</v>
      </c>
      <c r="K50" t="s">
        <v>107</v>
      </c>
      <c r="O50" s="40"/>
      <c r="P50" s="24">
        <f t="shared" si="0"/>
        <v>1000</v>
      </c>
      <c r="Q50" s="25">
        <f t="shared" si="1"/>
        <v>2E-3</v>
      </c>
      <c r="R50" s="14">
        <f t="shared" si="2"/>
        <v>13185443</v>
      </c>
      <c r="S50" s="26">
        <f t="shared" si="3"/>
        <v>-3591773</v>
      </c>
      <c r="T50" s="27">
        <f t="shared" si="4"/>
        <v>1.8839599132537842E-3</v>
      </c>
    </row>
    <row r="51" spans="1:21" x14ac:dyDescent="0.25">
      <c r="A51">
        <v>1</v>
      </c>
      <c r="B51">
        <v>8</v>
      </c>
      <c r="C51">
        <v>8</v>
      </c>
      <c r="D51" t="s">
        <v>4</v>
      </c>
      <c r="E51">
        <v>3</v>
      </c>
      <c r="F51" t="s">
        <v>116</v>
      </c>
      <c r="G51" t="s">
        <v>53</v>
      </c>
      <c r="H51">
        <v>10</v>
      </c>
      <c r="I51">
        <v>7</v>
      </c>
      <c r="J51" t="s">
        <v>37</v>
      </c>
      <c r="K51" t="s">
        <v>130</v>
      </c>
      <c r="P51" s="24">
        <f t="shared" si="0"/>
        <v>1000</v>
      </c>
      <c r="Q51" s="25">
        <f t="shared" si="1"/>
        <v>2E-3</v>
      </c>
      <c r="R51" s="14">
        <f t="shared" si="2"/>
        <v>12505360</v>
      </c>
      <c r="S51" s="26">
        <f t="shared" si="3"/>
        <v>-4271856</v>
      </c>
      <c r="T51" s="27">
        <f t="shared" si="4"/>
        <v>2.2406776428222654E-3</v>
      </c>
    </row>
    <row r="52" spans="1:21" x14ac:dyDescent="0.25">
      <c r="A52">
        <v>1</v>
      </c>
      <c r="B52">
        <v>8</v>
      </c>
      <c r="C52">
        <v>8</v>
      </c>
      <c r="D52" t="s">
        <v>38</v>
      </c>
      <c r="E52">
        <v>4</v>
      </c>
      <c r="F52" t="s">
        <v>116</v>
      </c>
      <c r="G52" t="s">
        <v>70</v>
      </c>
      <c r="H52">
        <v>2</v>
      </c>
      <c r="I52">
        <v>7</v>
      </c>
      <c r="J52" t="s">
        <v>127</v>
      </c>
      <c r="K52">
        <v>79</v>
      </c>
      <c r="O52" s="40"/>
      <c r="P52" s="52">
        <f t="shared" ref="P52:P83" si="5">IF((HEX2DEC(E52)*256) + HEX2DEC(D52) &gt;= 32768, (HEX2DEC(E52)*256) + HEX2DEC(D52)-65536, (HEX2DEC(E52)*256) + HEX2DEC(D52))</f>
        <v>1100</v>
      </c>
      <c r="Q52" s="47">
        <f t="shared" ref="Q52:Q83" si="6">LOOKUP(VALUE(I52),$I$9:$I$16,$J$9:$J$16)</f>
        <v>2E-3</v>
      </c>
      <c r="R52" s="48">
        <f t="shared" ref="R52:R83" si="7">(HEX2DEC(F52)*65536) + (HEX2DEC(G52)*256) + HEX2DEC(H52)</f>
        <v>12505602</v>
      </c>
      <c r="S52" s="49">
        <f t="shared" ref="S52:S83" si="8">IF(R52&gt;=(2^($J$5-1)), -((2^$J$5)-R52), R52)</f>
        <v>-4271614</v>
      </c>
      <c r="T52" s="50">
        <f t="shared" ref="T52:T83" si="9">-(S52/$J$6*Q52)</f>
        <v>2.2405507087707517E-3</v>
      </c>
    </row>
    <row r="53" spans="1:21" x14ac:dyDescent="0.25">
      <c r="A53">
        <v>1</v>
      </c>
      <c r="B53">
        <v>8</v>
      </c>
      <c r="C53">
        <v>8</v>
      </c>
      <c r="D53" t="s">
        <v>38</v>
      </c>
      <c r="E53">
        <v>4</v>
      </c>
      <c r="F53" t="s">
        <v>9</v>
      </c>
      <c r="G53" t="s">
        <v>4</v>
      </c>
      <c r="H53" t="s">
        <v>133</v>
      </c>
      <c r="I53">
        <v>8</v>
      </c>
      <c r="J53" t="s">
        <v>34</v>
      </c>
      <c r="K53">
        <v>68</v>
      </c>
      <c r="P53" s="51">
        <f t="shared" si="5"/>
        <v>1100</v>
      </c>
      <c r="Q53" s="43">
        <f t="shared" si="6"/>
        <v>0.02</v>
      </c>
      <c r="R53" s="44">
        <f t="shared" si="7"/>
        <v>12904462</v>
      </c>
      <c r="S53" s="45">
        <f t="shared" si="8"/>
        <v>-3872754</v>
      </c>
      <c r="T53" s="46">
        <f t="shared" si="9"/>
        <v>2.0313403129577634E-2</v>
      </c>
      <c r="U53" t="s">
        <v>184</v>
      </c>
    </row>
    <row r="54" spans="1:21" x14ac:dyDescent="0.25">
      <c r="A54">
        <v>1</v>
      </c>
      <c r="B54">
        <v>8</v>
      </c>
      <c r="C54">
        <v>8</v>
      </c>
      <c r="D54" t="s">
        <v>38</v>
      </c>
      <c r="E54">
        <v>4</v>
      </c>
      <c r="F54" t="s">
        <v>45</v>
      </c>
      <c r="G54">
        <v>11</v>
      </c>
      <c r="H54">
        <v>92</v>
      </c>
      <c r="I54">
        <v>8</v>
      </c>
      <c r="J54" t="s">
        <v>78</v>
      </c>
      <c r="K54" t="s">
        <v>139</v>
      </c>
      <c r="O54" s="40"/>
      <c r="P54" s="53">
        <f t="shared" si="5"/>
        <v>1100</v>
      </c>
      <c r="Q54" s="54">
        <f t="shared" si="6"/>
        <v>0.02</v>
      </c>
      <c r="R54" s="55">
        <f t="shared" si="7"/>
        <v>16191890</v>
      </c>
      <c r="S54" s="56">
        <f t="shared" si="8"/>
        <v>-585326</v>
      </c>
      <c r="T54" s="57">
        <f t="shared" si="9"/>
        <v>3.0701570510864259E-3</v>
      </c>
    </row>
    <row r="55" spans="1:21" x14ac:dyDescent="0.25">
      <c r="A55">
        <v>1</v>
      </c>
      <c r="B55">
        <v>8</v>
      </c>
      <c r="C55">
        <v>8</v>
      </c>
      <c r="D55" t="s">
        <v>5</v>
      </c>
      <c r="E55">
        <v>4</v>
      </c>
      <c r="F55" t="s">
        <v>56</v>
      </c>
      <c r="G55">
        <v>42</v>
      </c>
      <c r="H55" t="s">
        <v>95</v>
      </c>
      <c r="I55">
        <v>8</v>
      </c>
      <c r="J55" t="s">
        <v>20</v>
      </c>
      <c r="K55" t="s">
        <v>46</v>
      </c>
      <c r="P55" s="24">
        <f t="shared" si="5"/>
        <v>1200</v>
      </c>
      <c r="Q55" s="25">
        <f t="shared" si="6"/>
        <v>0.02</v>
      </c>
      <c r="R55" s="14">
        <f t="shared" si="7"/>
        <v>16073263</v>
      </c>
      <c r="S55" s="26">
        <f t="shared" si="8"/>
        <v>-703953</v>
      </c>
      <c r="T55" s="27">
        <f t="shared" si="9"/>
        <v>3.6923804283142086E-3</v>
      </c>
    </row>
    <row r="56" spans="1:21" x14ac:dyDescent="0.25">
      <c r="A56">
        <v>1</v>
      </c>
      <c r="B56">
        <v>8</v>
      </c>
      <c r="C56">
        <v>8</v>
      </c>
      <c r="D56" t="s">
        <v>5</v>
      </c>
      <c r="E56">
        <v>4</v>
      </c>
      <c r="F56" t="s">
        <v>56</v>
      </c>
      <c r="G56">
        <v>42</v>
      </c>
      <c r="H56" t="s">
        <v>57</v>
      </c>
      <c r="I56">
        <v>8</v>
      </c>
      <c r="J56" t="s">
        <v>22</v>
      </c>
      <c r="K56" t="s">
        <v>4</v>
      </c>
      <c r="O56" s="40"/>
      <c r="P56" s="24">
        <f t="shared" si="5"/>
        <v>1200</v>
      </c>
      <c r="Q56" s="25">
        <f t="shared" si="6"/>
        <v>0.02</v>
      </c>
      <c r="R56" s="14">
        <f t="shared" si="7"/>
        <v>16073228</v>
      </c>
      <c r="S56" s="26">
        <f t="shared" si="8"/>
        <v>-703988</v>
      </c>
      <c r="T56" s="27">
        <f t="shared" si="9"/>
        <v>3.6925640106201169E-3</v>
      </c>
    </row>
    <row r="57" spans="1:21" x14ac:dyDescent="0.25">
      <c r="A57">
        <v>1</v>
      </c>
      <c r="B57">
        <v>8</v>
      </c>
      <c r="C57">
        <v>8</v>
      </c>
      <c r="D57">
        <v>14</v>
      </c>
      <c r="E57">
        <v>5</v>
      </c>
      <c r="F57" t="s">
        <v>22</v>
      </c>
      <c r="G57" t="s">
        <v>60</v>
      </c>
      <c r="H57" t="s">
        <v>71</v>
      </c>
      <c r="I57">
        <v>8</v>
      </c>
      <c r="J57">
        <v>43</v>
      </c>
      <c r="K57" t="s">
        <v>2</v>
      </c>
      <c r="P57" s="24">
        <f t="shared" si="5"/>
        <v>1300</v>
      </c>
      <c r="Q57" s="25">
        <f t="shared" si="6"/>
        <v>0.02</v>
      </c>
      <c r="R57" s="14">
        <f t="shared" si="7"/>
        <v>15987900</v>
      </c>
      <c r="S57" s="26">
        <f t="shared" si="8"/>
        <v>-789316</v>
      </c>
      <c r="T57" s="27">
        <f t="shared" si="9"/>
        <v>4.1401271820068362E-3</v>
      </c>
    </row>
    <row r="58" spans="1:21" x14ac:dyDescent="0.25">
      <c r="A58">
        <v>1</v>
      </c>
      <c r="B58">
        <v>8</v>
      </c>
      <c r="C58">
        <v>8</v>
      </c>
      <c r="D58">
        <v>14</v>
      </c>
      <c r="E58">
        <v>5</v>
      </c>
      <c r="F58" t="s">
        <v>22</v>
      </c>
      <c r="G58" t="s">
        <v>113</v>
      </c>
      <c r="H58" t="s">
        <v>82</v>
      </c>
      <c r="I58">
        <v>8</v>
      </c>
      <c r="J58">
        <v>7</v>
      </c>
      <c r="K58" t="s">
        <v>139</v>
      </c>
      <c r="O58" s="40"/>
      <c r="P58" s="24">
        <f t="shared" si="5"/>
        <v>1300</v>
      </c>
      <c r="Q58" s="25">
        <f t="shared" si="6"/>
        <v>0.02</v>
      </c>
      <c r="R58" s="14">
        <f t="shared" si="7"/>
        <v>15953905</v>
      </c>
      <c r="S58" s="26">
        <f t="shared" si="8"/>
        <v>-823311</v>
      </c>
      <c r="T58" s="27">
        <f t="shared" si="9"/>
        <v>4.3184380531311036E-3</v>
      </c>
    </row>
    <row r="59" spans="1:21" x14ac:dyDescent="0.25">
      <c r="A59">
        <v>1</v>
      </c>
      <c r="B59">
        <v>8</v>
      </c>
      <c r="C59">
        <v>8</v>
      </c>
      <c r="D59">
        <v>78</v>
      </c>
      <c r="E59">
        <v>5</v>
      </c>
      <c r="F59" t="s">
        <v>82</v>
      </c>
      <c r="G59">
        <v>93</v>
      </c>
      <c r="H59">
        <v>48</v>
      </c>
      <c r="I59">
        <v>8</v>
      </c>
      <c r="J59" t="s">
        <v>71</v>
      </c>
      <c r="K59">
        <v>69</v>
      </c>
      <c r="P59" s="24">
        <f t="shared" si="5"/>
        <v>1400</v>
      </c>
      <c r="Q59" s="25">
        <f t="shared" si="6"/>
        <v>0.02</v>
      </c>
      <c r="R59" s="14">
        <f t="shared" si="7"/>
        <v>15831880</v>
      </c>
      <c r="S59" s="26">
        <f t="shared" si="8"/>
        <v>-945336</v>
      </c>
      <c r="T59" s="27">
        <f t="shared" si="9"/>
        <v>4.9584846496582022E-3</v>
      </c>
    </row>
    <row r="60" spans="1:21" x14ac:dyDescent="0.25">
      <c r="A60">
        <v>1</v>
      </c>
      <c r="B60">
        <v>8</v>
      </c>
      <c r="C60">
        <v>8</v>
      </c>
      <c r="D60">
        <v>78</v>
      </c>
      <c r="E60">
        <v>5</v>
      </c>
      <c r="F60" t="s">
        <v>82</v>
      </c>
      <c r="G60">
        <v>93</v>
      </c>
      <c r="H60">
        <v>34</v>
      </c>
      <c r="I60">
        <v>8</v>
      </c>
      <c r="J60" t="s">
        <v>84</v>
      </c>
      <c r="K60" t="s">
        <v>72</v>
      </c>
      <c r="O60" s="40"/>
      <c r="P60" s="24">
        <f t="shared" si="5"/>
        <v>1400</v>
      </c>
      <c r="Q60" s="25">
        <f t="shared" si="6"/>
        <v>0.02</v>
      </c>
      <c r="R60" s="14">
        <f t="shared" si="7"/>
        <v>15831860</v>
      </c>
      <c r="S60" s="26">
        <f t="shared" si="8"/>
        <v>-945356</v>
      </c>
      <c r="T60" s="27">
        <f t="shared" si="9"/>
        <v>4.9585895538330075E-3</v>
      </c>
    </row>
    <row r="61" spans="1:21" x14ac:dyDescent="0.25">
      <c r="A61">
        <v>1</v>
      </c>
      <c r="B61">
        <v>8</v>
      </c>
      <c r="C61">
        <v>8</v>
      </c>
      <c r="D61" t="s">
        <v>81</v>
      </c>
      <c r="E61">
        <v>5</v>
      </c>
      <c r="F61" t="s">
        <v>29</v>
      </c>
      <c r="G61">
        <v>21</v>
      </c>
      <c r="H61" t="s">
        <v>41</v>
      </c>
      <c r="I61">
        <v>8</v>
      </c>
      <c r="J61">
        <v>21</v>
      </c>
      <c r="K61" t="s">
        <v>3</v>
      </c>
      <c r="P61" s="24">
        <f t="shared" si="5"/>
        <v>1500</v>
      </c>
      <c r="Q61" s="25">
        <f t="shared" si="6"/>
        <v>0.02</v>
      </c>
      <c r="R61" s="14">
        <f t="shared" si="7"/>
        <v>15737147</v>
      </c>
      <c r="S61" s="26">
        <f t="shared" si="8"/>
        <v>-1040069</v>
      </c>
      <c r="T61" s="27">
        <f t="shared" si="9"/>
        <v>5.4553790092468262E-3</v>
      </c>
    </row>
    <row r="62" spans="1:21" x14ac:dyDescent="0.25">
      <c r="A62">
        <v>1</v>
      </c>
      <c r="B62">
        <v>8</v>
      </c>
      <c r="C62">
        <v>8</v>
      </c>
      <c r="D62" t="s">
        <v>81</v>
      </c>
      <c r="E62">
        <v>5</v>
      </c>
      <c r="F62" t="s">
        <v>104</v>
      </c>
      <c r="G62" t="s">
        <v>26</v>
      </c>
      <c r="H62" t="s">
        <v>52</v>
      </c>
      <c r="I62">
        <v>8</v>
      </c>
      <c r="J62" t="s">
        <v>136</v>
      </c>
      <c r="K62" t="s">
        <v>43</v>
      </c>
      <c r="O62" s="40"/>
      <c r="P62" s="24">
        <f t="shared" si="5"/>
        <v>1500</v>
      </c>
      <c r="Q62" s="25">
        <f t="shared" si="6"/>
        <v>0.02</v>
      </c>
      <c r="R62" s="14">
        <f t="shared" si="7"/>
        <v>15707589</v>
      </c>
      <c r="S62" s="26">
        <f t="shared" si="8"/>
        <v>-1069627</v>
      </c>
      <c r="T62" s="27">
        <f t="shared" si="9"/>
        <v>5.6104168891906734E-3</v>
      </c>
    </row>
    <row r="63" spans="1:21" x14ac:dyDescent="0.25">
      <c r="A63">
        <v>1</v>
      </c>
      <c r="B63">
        <v>8</v>
      </c>
      <c r="C63">
        <v>8</v>
      </c>
      <c r="D63">
        <v>40</v>
      </c>
      <c r="E63">
        <v>6</v>
      </c>
      <c r="F63" t="s">
        <v>104</v>
      </c>
      <c r="G63" t="s">
        <v>55</v>
      </c>
      <c r="H63" t="s">
        <v>134</v>
      </c>
      <c r="I63">
        <v>8</v>
      </c>
      <c r="J63" t="s">
        <v>34</v>
      </c>
      <c r="K63">
        <v>42</v>
      </c>
      <c r="P63" s="24">
        <f t="shared" si="5"/>
        <v>1600</v>
      </c>
      <c r="Q63" s="25">
        <f t="shared" si="6"/>
        <v>0.02</v>
      </c>
      <c r="R63" s="14">
        <f t="shared" si="7"/>
        <v>15670349</v>
      </c>
      <c r="S63" s="26">
        <f t="shared" si="8"/>
        <v>-1106867</v>
      </c>
      <c r="T63" s="27">
        <f t="shared" si="9"/>
        <v>5.8057484626770021E-3</v>
      </c>
    </row>
    <row r="64" spans="1:21" x14ac:dyDescent="0.25">
      <c r="A64">
        <v>1</v>
      </c>
      <c r="B64">
        <v>8</v>
      </c>
      <c r="C64">
        <v>8</v>
      </c>
      <c r="D64">
        <v>40</v>
      </c>
      <c r="E64">
        <v>6</v>
      </c>
      <c r="F64" t="s">
        <v>25</v>
      </c>
      <c r="G64" t="s">
        <v>18</v>
      </c>
      <c r="H64">
        <v>89</v>
      </c>
      <c r="I64">
        <v>8</v>
      </c>
      <c r="J64" t="s">
        <v>36</v>
      </c>
      <c r="K64">
        <v>0</v>
      </c>
      <c r="O64" s="40"/>
      <c r="P64" s="24">
        <f t="shared" si="5"/>
        <v>1600</v>
      </c>
      <c r="Q64" s="25">
        <f t="shared" si="6"/>
        <v>0.02</v>
      </c>
      <c r="R64" s="14">
        <f t="shared" si="7"/>
        <v>15581833</v>
      </c>
      <c r="S64" s="26">
        <f t="shared" si="8"/>
        <v>-1195383</v>
      </c>
      <c r="T64" s="27">
        <f t="shared" si="9"/>
        <v>6.2700333595275869E-3</v>
      </c>
    </row>
    <row r="65" spans="1:20" x14ac:dyDescent="0.25">
      <c r="A65" s="41">
        <v>1</v>
      </c>
      <c r="B65" s="41">
        <v>8</v>
      </c>
      <c r="C65" s="41">
        <v>8</v>
      </c>
      <c r="D65" s="41" t="s">
        <v>80</v>
      </c>
      <c r="E65" s="41">
        <v>6</v>
      </c>
      <c r="F65" s="41" t="s">
        <v>1</v>
      </c>
      <c r="G65" s="41" t="s">
        <v>176</v>
      </c>
      <c r="H65" s="41">
        <v>14</v>
      </c>
      <c r="I65" s="41">
        <v>8</v>
      </c>
      <c r="J65" t="s">
        <v>127</v>
      </c>
      <c r="K65" t="s">
        <v>122</v>
      </c>
      <c r="P65" s="24">
        <f t="shared" si="5"/>
        <v>1700</v>
      </c>
      <c r="Q65" s="25">
        <f t="shared" si="6"/>
        <v>0.02</v>
      </c>
      <c r="R65" s="14">
        <f t="shared" si="7"/>
        <v>15478036</v>
      </c>
      <c r="S65" s="26">
        <f t="shared" si="8"/>
        <v>-1299180</v>
      </c>
      <c r="T65" s="27">
        <f t="shared" si="9"/>
        <v>6.8144702911376942E-3</v>
      </c>
    </row>
    <row r="66" spans="1:20" x14ac:dyDescent="0.25">
      <c r="A66" s="41">
        <v>1</v>
      </c>
      <c r="B66" s="41">
        <v>8</v>
      </c>
      <c r="C66" s="41">
        <v>8</v>
      </c>
      <c r="D66" s="41" t="s">
        <v>80</v>
      </c>
      <c r="E66" s="41">
        <v>6</v>
      </c>
      <c r="F66" s="41" t="s">
        <v>13</v>
      </c>
      <c r="G66" s="41" t="s">
        <v>59</v>
      </c>
      <c r="H66" s="41">
        <v>82</v>
      </c>
      <c r="I66" s="41">
        <v>8</v>
      </c>
      <c r="J66" t="s">
        <v>128</v>
      </c>
      <c r="K66">
        <v>58</v>
      </c>
      <c r="O66" s="40"/>
      <c r="P66" s="24">
        <f t="shared" si="5"/>
        <v>1700</v>
      </c>
      <c r="Q66" s="25">
        <f t="shared" si="6"/>
        <v>0.02</v>
      </c>
      <c r="R66" s="14">
        <f t="shared" si="7"/>
        <v>15455874</v>
      </c>
      <c r="S66" s="26">
        <f t="shared" si="8"/>
        <v>-1321342</v>
      </c>
      <c r="T66" s="27">
        <f t="shared" si="9"/>
        <v>6.9307146072387698E-3</v>
      </c>
    </row>
    <row r="67" spans="1:20" x14ac:dyDescent="0.25">
      <c r="A67" s="41">
        <v>1</v>
      </c>
      <c r="B67" s="41">
        <v>8</v>
      </c>
      <c r="C67" s="41">
        <v>8</v>
      </c>
      <c r="D67" s="41">
        <v>8</v>
      </c>
      <c r="E67" s="41">
        <v>7</v>
      </c>
      <c r="F67" s="41" t="s">
        <v>13</v>
      </c>
      <c r="G67" s="41">
        <v>31</v>
      </c>
      <c r="H67" s="41">
        <v>88</v>
      </c>
      <c r="I67" s="41">
        <v>8</v>
      </c>
      <c r="J67">
        <v>38</v>
      </c>
      <c r="K67">
        <v>63</v>
      </c>
      <c r="P67" s="24">
        <f t="shared" si="5"/>
        <v>1800</v>
      </c>
      <c r="Q67" s="25">
        <f t="shared" si="6"/>
        <v>0.02</v>
      </c>
      <c r="R67" s="14">
        <f t="shared" si="7"/>
        <v>15413640</v>
      </c>
      <c r="S67" s="26">
        <f t="shared" si="8"/>
        <v>-1363576</v>
      </c>
      <c r="T67" s="27">
        <f t="shared" si="9"/>
        <v>7.1522407531738278E-3</v>
      </c>
    </row>
    <row r="68" spans="1:20" x14ac:dyDescent="0.25">
      <c r="A68" s="41">
        <v>1</v>
      </c>
      <c r="B68" s="41">
        <v>8</v>
      </c>
      <c r="C68" s="41">
        <v>8</v>
      </c>
      <c r="D68" s="41">
        <v>8</v>
      </c>
      <c r="E68" s="41">
        <v>7</v>
      </c>
      <c r="F68" s="41" t="s">
        <v>10</v>
      </c>
      <c r="G68" s="41" t="s">
        <v>104</v>
      </c>
      <c r="H68" s="41" t="s">
        <v>130</v>
      </c>
      <c r="I68" s="41">
        <v>8</v>
      </c>
      <c r="J68" t="s">
        <v>95</v>
      </c>
      <c r="K68">
        <v>71</v>
      </c>
      <c r="O68" s="40"/>
      <c r="P68" s="24">
        <f t="shared" si="5"/>
        <v>1800</v>
      </c>
      <c r="Q68" s="25">
        <f t="shared" si="6"/>
        <v>0.02</v>
      </c>
      <c r="R68" s="14">
        <f t="shared" si="7"/>
        <v>15331133</v>
      </c>
      <c r="S68" s="26">
        <f t="shared" si="8"/>
        <v>-1446083</v>
      </c>
      <c r="T68" s="27">
        <f t="shared" si="9"/>
        <v>7.5850071907043451E-3</v>
      </c>
    </row>
    <row r="69" spans="1:20" x14ac:dyDescent="0.25">
      <c r="A69" s="41">
        <v>1</v>
      </c>
      <c r="B69" s="41">
        <v>8</v>
      </c>
      <c r="C69" s="41">
        <v>8</v>
      </c>
      <c r="D69" s="41" t="s">
        <v>77</v>
      </c>
      <c r="E69" s="41">
        <v>7</v>
      </c>
      <c r="F69" s="41" t="s">
        <v>4</v>
      </c>
      <c r="G69" s="41">
        <v>36</v>
      </c>
      <c r="H69" s="41" t="s">
        <v>71</v>
      </c>
      <c r="I69" s="41">
        <v>8</v>
      </c>
      <c r="J69">
        <v>97</v>
      </c>
      <c r="K69">
        <v>2</v>
      </c>
      <c r="P69" s="24">
        <f t="shared" si="5"/>
        <v>1900</v>
      </c>
      <c r="Q69" s="25">
        <f t="shared" si="6"/>
        <v>0.02</v>
      </c>
      <c r="R69" s="14">
        <f t="shared" si="7"/>
        <v>15218364</v>
      </c>
      <c r="S69" s="26">
        <f t="shared" si="8"/>
        <v>-1558852</v>
      </c>
      <c r="T69" s="27">
        <f t="shared" si="9"/>
        <v>8.1765041351318356E-3</v>
      </c>
    </row>
    <row r="70" spans="1:20" x14ac:dyDescent="0.25">
      <c r="A70" s="41">
        <v>1</v>
      </c>
      <c r="B70" s="41">
        <v>8</v>
      </c>
      <c r="C70" s="41">
        <v>8</v>
      </c>
      <c r="D70" s="41" t="s">
        <v>77</v>
      </c>
      <c r="E70" s="41">
        <v>7</v>
      </c>
      <c r="F70" s="41" t="s">
        <v>111</v>
      </c>
      <c r="G70" s="41" t="s">
        <v>51</v>
      </c>
      <c r="H70" s="41">
        <v>5</v>
      </c>
      <c r="I70" s="41">
        <v>8</v>
      </c>
      <c r="J70">
        <v>27</v>
      </c>
      <c r="K70" t="s">
        <v>178</v>
      </c>
      <c r="O70" s="40"/>
      <c r="P70" s="24">
        <f t="shared" si="5"/>
        <v>1900</v>
      </c>
      <c r="Q70" s="25">
        <f t="shared" si="6"/>
        <v>0.02</v>
      </c>
      <c r="R70" s="14">
        <f t="shared" si="7"/>
        <v>15202821</v>
      </c>
      <c r="S70" s="26">
        <f t="shared" si="8"/>
        <v>-1574395</v>
      </c>
      <c r="T70" s="27">
        <f t="shared" si="9"/>
        <v>8.2580304145812976E-3</v>
      </c>
    </row>
    <row r="71" spans="1:20" x14ac:dyDescent="0.25">
      <c r="A71" s="41">
        <v>1</v>
      </c>
      <c r="B71" s="41">
        <v>8</v>
      </c>
      <c r="C71" s="41">
        <v>8</v>
      </c>
      <c r="D71" s="41" t="s">
        <v>87</v>
      </c>
      <c r="E71" s="41">
        <v>7</v>
      </c>
      <c r="F71" s="41" t="s">
        <v>111</v>
      </c>
      <c r="G71" s="41">
        <v>38</v>
      </c>
      <c r="H71" s="41">
        <v>11</v>
      </c>
      <c r="I71" s="41">
        <v>8</v>
      </c>
      <c r="J71">
        <v>93</v>
      </c>
      <c r="K71" t="s">
        <v>178</v>
      </c>
      <c r="P71" s="24">
        <f t="shared" si="5"/>
        <v>2000</v>
      </c>
      <c r="Q71" s="25">
        <f t="shared" si="6"/>
        <v>0.02</v>
      </c>
      <c r="R71" s="14">
        <f t="shared" si="7"/>
        <v>15153169</v>
      </c>
      <c r="S71" s="26">
        <f t="shared" si="8"/>
        <v>-1624047</v>
      </c>
      <c r="T71" s="27">
        <f t="shared" si="9"/>
        <v>8.5184655189514159E-3</v>
      </c>
    </row>
    <row r="72" spans="1:20" x14ac:dyDescent="0.25">
      <c r="A72" s="41">
        <v>1</v>
      </c>
      <c r="B72" s="41">
        <v>8</v>
      </c>
      <c r="C72" s="41">
        <v>8</v>
      </c>
      <c r="D72" s="41" t="s">
        <v>87</v>
      </c>
      <c r="E72" s="41">
        <v>7</v>
      </c>
      <c r="F72" s="41" t="s">
        <v>91</v>
      </c>
      <c r="G72" s="41" t="s">
        <v>179</v>
      </c>
      <c r="H72" s="41">
        <v>46</v>
      </c>
      <c r="I72" s="41">
        <v>8</v>
      </c>
      <c r="J72" t="s">
        <v>71</v>
      </c>
      <c r="K72" t="s">
        <v>76</v>
      </c>
      <c r="O72" s="40"/>
      <c r="P72" s="24">
        <f t="shared" si="5"/>
        <v>2000</v>
      </c>
      <c r="Q72" s="25">
        <f t="shared" si="6"/>
        <v>0.02</v>
      </c>
      <c r="R72" s="14">
        <f t="shared" si="7"/>
        <v>15076678</v>
      </c>
      <c r="S72" s="26">
        <f t="shared" si="8"/>
        <v>-1700538</v>
      </c>
      <c r="T72" s="27">
        <f t="shared" si="9"/>
        <v>8.9196767807006826E-3</v>
      </c>
    </row>
    <row r="73" spans="1:20" x14ac:dyDescent="0.25">
      <c r="A73" s="41">
        <v>1</v>
      </c>
      <c r="B73" s="41">
        <v>8</v>
      </c>
      <c r="C73" s="41">
        <v>8</v>
      </c>
      <c r="D73" s="41">
        <v>34</v>
      </c>
      <c r="E73" s="41">
        <v>8</v>
      </c>
      <c r="F73" s="41" t="s">
        <v>37</v>
      </c>
      <c r="G73" s="41" t="s">
        <v>108</v>
      </c>
      <c r="H73" s="41" t="s">
        <v>48</v>
      </c>
      <c r="I73" s="41">
        <v>8</v>
      </c>
      <c r="J73">
        <v>31</v>
      </c>
      <c r="K73" t="s">
        <v>22</v>
      </c>
      <c r="P73" s="24">
        <f t="shared" si="5"/>
        <v>2100</v>
      </c>
      <c r="Q73" s="25">
        <f t="shared" si="6"/>
        <v>0.02</v>
      </c>
      <c r="R73" s="14">
        <f t="shared" si="7"/>
        <v>14961390</v>
      </c>
      <c r="S73" s="26">
        <f t="shared" si="8"/>
        <v>-1815826</v>
      </c>
      <c r="T73" s="27">
        <f t="shared" si="9"/>
        <v>9.5243864059448239E-3</v>
      </c>
    </row>
    <row r="74" spans="1:20" x14ac:dyDescent="0.25">
      <c r="A74" s="41">
        <v>1</v>
      </c>
      <c r="B74" s="41">
        <v>8</v>
      </c>
      <c r="C74" s="41">
        <v>8</v>
      </c>
      <c r="D74" s="41">
        <v>34</v>
      </c>
      <c r="E74" s="41">
        <v>8</v>
      </c>
      <c r="F74" s="41" t="s">
        <v>37</v>
      </c>
      <c r="G74" s="41">
        <v>21</v>
      </c>
      <c r="H74" s="41">
        <v>7</v>
      </c>
      <c r="I74" s="41">
        <v>8</v>
      </c>
      <c r="J74" t="s">
        <v>35</v>
      </c>
      <c r="K74" t="s">
        <v>16</v>
      </c>
      <c r="O74" s="40"/>
      <c r="P74" s="24">
        <f t="shared" si="5"/>
        <v>2100</v>
      </c>
      <c r="Q74" s="25">
        <f t="shared" si="6"/>
        <v>0.02</v>
      </c>
      <c r="R74" s="14">
        <f t="shared" si="7"/>
        <v>14950663</v>
      </c>
      <c r="S74" s="26">
        <f t="shared" si="8"/>
        <v>-1826553</v>
      </c>
      <c r="T74" s="27">
        <f t="shared" si="9"/>
        <v>9.5806517601013177E-3</v>
      </c>
    </row>
    <row r="75" spans="1:20" x14ac:dyDescent="0.25">
      <c r="A75" s="41">
        <v>1</v>
      </c>
      <c r="B75" s="41">
        <v>8</v>
      </c>
      <c r="C75" s="41">
        <v>8</v>
      </c>
      <c r="D75" s="41">
        <v>98</v>
      </c>
      <c r="E75" s="41">
        <v>8</v>
      </c>
      <c r="F75" s="41" t="s">
        <v>58</v>
      </c>
      <c r="G75" s="41" t="s">
        <v>169</v>
      </c>
      <c r="H75" s="41" t="s">
        <v>49</v>
      </c>
      <c r="I75" s="41">
        <v>8</v>
      </c>
      <c r="J75">
        <v>4</v>
      </c>
      <c r="K75" t="s">
        <v>108</v>
      </c>
      <c r="P75" s="24">
        <f t="shared" si="5"/>
        <v>2200</v>
      </c>
      <c r="Q75" s="25">
        <f t="shared" si="6"/>
        <v>0.02</v>
      </c>
      <c r="R75" s="14">
        <f t="shared" si="7"/>
        <v>14896764</v>
      </c>
      <c r="S75" s="26">
        <f t="shared" si="8"/>
        <v>-1880452</v>
      </c>
      <c r="T75" s="27">
        <f t="shared" si="9"/>
        <v>9.86336326599121E-3</v>
      </c>
    </row>
    <row r="76" spans="1:20" x14ac:dyDescent="0.25">
      <c r="A76" s="41">
        <v>1</v>
      </c>
      <c r="B76" s="41">
        <v>8</v>
      </c>
      <c r="C76" s="41">
        <v>8</v>
      </c>
      <c r="D76" s="41">
        <v>98</v>
      </c>
      <c r="E76" s="41">
        <v>8</v>
      </c>
      <c r="F76" s="41" t="s">
        <v>67</v>
      </c>
      <c r="G76" s="41">
        <v>33</v>
      </c>
      <c r="H76" s="41">
        <v>43</v>
      </c>
      <c r="I76" s="41">
        <v>8</v>
      </c>
      <c r="J76">
        <v>84</v>
      </c>
      <c r="K76" t="s">
        <v>98</v>
      </c>
      <c r="O76" s="40"/>
      <c r="P76" s="24">
        <f t="shared" si="5"/>
        <v>2200</v>
      </c>
      <c r="Q76" s="25">
        <f t="shared" si="6"/>
        <v>0.02</v>
      </c>
      <c r="R76" s="14">
        <f t="shared" si="7"/>
        <v>14824259</v>
      </c>
      <c r="S76" s="26">
        <f t="shared" si="8"/>
        <v>-1952957</v>
      </c>
      <c r="T76" s="27">
        <f t="shared" si="9"/>
        <v>1.0243667125701903E-2</v>
      </c>
    </row>
    <row r="77" spans="1:20" x14ac:dyDescent="0.25">
      <c r="A77" s="41">
        <v>1</v>
      </c>
      <c r="B77" s="41">
        <v>8</v>
      </c>
      <c r="C77" s="41">
        <v>8</v>
      </c>
      <c r="D77" s="41" t="s">
        <v>74</v>
      </c>
      <c r="E77" s="41">
        <v>8</v>
      </c>
      <c r="F77" s="41" t="s">
        <v>19</v>
      </c>
      <c r="G77" s="41">
        <v>57</v>
      </c>
      <c r="H77" s="41" t="s">
        <v>108</v>
      </c>
      <c r="I77" s="41">
        <v>8</v>
      </c>
      <c r="J77" t="s">
        <v>73</v>
      </c>
      <c r="K77" t="s">
        <v>134</v>
      </c>
      <c r="P77" s="24">
        <f t="shared" si="5"/>
        <v>2300</v>
      </c>
      <c r="Q77" s="25">
        <f t="shared" si="6"/>
        <v>0.02</v>
      </c>
      <c r="R77" s="14">
        <f t="shared" si="7"/>
        <v>14702410</v>
      </c>
      <c r="S77" s="26">
        <f t="shared" si="8"/>
        <v>-2074806</v>
      </c>
      <c r="T77" s="27">
        <f t="shared" si="9"/>
        <v>1.0882790565490722E-2</v>
      </c>
    </row>
    <row r="78" spans="1:20" x14ac:dyDescent="0.25">
      <c r="A78" s="41">
        <v>1</v>
      </c>
      <c r="B78" s="41">
        <v>8</v>
      </c>
      <c r="C78" s="41">
        <v>8</v>
      </c>
      <c r="D78" s="41" t="s">
        <v>74</v>
      </c>
      <c r="E78" s="41">
        <v>8</v>
      </c>
      <c r="F78" s="41" t="s">
        <v>19</v>
      </c>
      <c r="G78" s="41" t="s">
        <v>62</v>
      </c>
      <c r="H78" s="41" t="s">
        <v>128</v>
      </c>
      <c r="I78" s="41">
        <v>8</v>
      </c>
      <c r="J78">
        <v>52</v>
      </c>
      <c r="K78">
        <v>1</v>
      </c>
      <c r="O78" s="40"/>
      <c r="P78" s="24">
        <f t="shared" si="5"/>
        <v>2300</v>
      </c>
      <c r="Q78" s="25">
        <f t="shared" si="6"/>
        <v>0.02</v>
      </c>
      <c r="R78" s="14">
        <f t="shared" si="7"/>
        <v>14696107</v>
      </c>
      <c r="S78" s="26">
        <f t="shared" si="8"/>
        <v>-2081109</v>
      </c>
      <c r="T78" s="27">
        <f t="shared" si="9"/>
        <v>1.091585111618042E-2</v>
      </c>
    </row>
    <row r="79" spans="1:20" x14ac:dyDescent="0.25">
      <c r="A79" s="41">
        <v>1</v>
      </c>
      <c r="B79" s="41">
        <v>8</v>
      </c>
      <c r="C79" s="41">
        <v>8</v>
      </c>
      <c r="D79" s="41">
        <v>60</v>
      </c>
      <c r="E79" s="41">
        <v>9</v>
      </c>
      <c r="F79" s="41" t="s">
        <v>61</v>
      </c>
      <c r="G79" s="41">
        <v>50</v>
      </c>
      <c r="H79" s="41">
        <v>74</v>
      </c>
      <c r="I79" s="41">
        <v>8</v>
      </c>
      <c r="J79">
        <v>47</v>
      </c>
      <c r="K79" t="s">
        <v>80</v>
      </c>
      <c r="P79" s="24">
        <f t="shared" si="5"/>
        <v>2400</v>
      </c>
      <c r="Q79" s="25">
        <f t="shared" si="6"/>
        <v>0.02</v>
      </c>
      <c r="R79" s="14">
        <f t="shared" si="7"/>
        <v>14635124</v>
      </c>
      <c r="S79" s="26">
        <f t="shared" si="8"/>
        <v>-2142092</v>
      </c>
      <c r="T79" s="27">
        <f t="shared" si="9"/>
        <v>1.1235719680786132E-2</v>
      </c>
    </row>
    <row r="80" spans="1:20" x14ac:dyDescent="0.25">
      <c r="A80" s="41">
        <v>1</v>
      </c>
      <c r="B80" s="41">
        <v>8</v>
      </c>
      <c r="C80" s="41">
        <v>8</v>
      </c>
      <c r="D80" s="41">
        <v>60</v>
      </c>
      <c r="E80" s="41">
        <v>9</v>
      </c>
      <c r="F80" s="41" t="s">
        <v>92</v>
      </c>
      <c r="G80" s="41">
        <v>48</v>
      </c>
      <c r="H80" s="41">
        <v>61</v>
      </c>
      <c r="I80" s="41">
        <v>8</v>
      </c>
      <c r="J80" t="s">
        <v>34</v>
      </c>
      <c r="K80" t="s">
        <v>79</v>
      </c>
      <c r="O80" s="40"/>
      <c r="P80" s="24">
        <f t="shared" si="5"/>
        <v>2400</v>
      </c>
      <c r="Q80" s="25">
        <f t="shared" si="6"/>
        <v>0.02</v>
      </c>
      <c r="R80" s="14">
        <f t="shared" si="7"/>
        <v>14567521</v>
      </c>
      <c r="S80" s="26">
        <f t="shared" si="8"/>
        <v>-2209695</v>
      </c>
      <c r="T80" s="27">
        <f t="shared" si="9"/>
        <v>1.1590311527252197E-2</v>
      </c>
    </row>
    <row r="81" spans="1:20" x14ac:dyDescent="0.25">
      <c r="A81" s="41">
        <v>1</v>
      </c>
      <c r="B81" s="41">
        <v>8</v>
      </c>
      <c r="C81" s="41">
        <v>8</v>
      </c>
      <c r="D81" s="41" t="s">
        <v>9</v>
      </c>
      <c r="E81" s="41">
        <v>9</v>
      </c>
      <c r="F81" s="41" t="s">
        <v>81</v>
      </c>
      <c r="G81" s="41" t="s">
        <v>126</v>
      </c>
      <c r="H81" s="41" t="s">
        <v>132</v>
      </c>
      <c r="I81" s="41">
        <v>8</v>
      </c>
      <c r="J81">
        <v>52</v>
      </c>
      <c r="K81">
        <v>53</v>
      </c>
      <c r="P81" s="24">
        <f t="shared" si="5"/>
        <v>2500</v>
      </c>
      <c r="Q81" s="25">
        <f t="shared" si="6"/>
        <v>0.02</v>
      </c>
      <c r="R81" s="14">
        <f t="shared" si="7"/>
        <v>14437337</v>
      </c>
      <c r="S81" s="26">
        <f t="shared" si="8"/>
        <v>-2339879</v>
      </c>
      <c r="T81" s="27">
        <f t="shared" si="9"/>
        <v>1.2273153781890868E-2</v>
      </c>
    </row>
    <row r="82" spans="1:20" x14ac:dyDescent="0.25">
      <c r="A82" s="41">
        <v>1</v>
      </c>
      <c r="B82" s="41">
        <v>8</v>
      </c>
      <c r="C82" s="41">
        <v>8</v>
      </c>
      <c r="D82" s="41" t="s">
        <v>9</v>
      </c>
      <c r="E82" s="41">
        <v>9</v>
      </c>
      <c r="F82" s="41" t="s">
        <v>81</v>
      </c>
      <c r="G82" s="41" t="s">
        <v>126</v>
      </c>
      <c r="H82" s="41">
        <v>31</v>
      </c>
      <c r="I82" s="41">
        <v>8</v>
      </c>
      <c r="J82" t="s">
        <v>55</v>
      </c>
      <c r="K82">
        <v>53</v>
      </c>
      <c r="O82" s="40"/>
      <c r="P82" s="24">
        <f t="shared" si="5"/>
        <v>2500</v>
      </c>
      <c r="Q82" s="25">
        <f t="shared" si="6"/>
        <v>0.02</v>
      </c>
      <c r="R82" s="14">
        <f t="shared" si="7"/>
        <v>14437169</v>
      </c>
      <c r="S82" s="26">
        <f t="shared" si="8"/>
        <v>-2340047</v>
      </c>
      <c r="T82" s="27">
        <f t="shared" si="9"/>
        <v>1.2274034976959227E-2</v>
      </c>
    </row>
    <row r="83" spans="1:20" x14ac:dyDescent="0.25">
      <c r="A83" s="41">
        <v>1</v>
      </c>
      <c r="B83" s="41">
        <v>8</v>
      </c>
      <c r="C83" s="41">
        <v>8</v>
      </c>
      <c r="D83" s="41">
        <v>28</v>
      </c>
      <c r="E83" s="41" t="s">
        <v>0</v>
      </c>
      <c r="F83" s="41" t="s">
        <v>28</v>
      </c>
      <c r="G83" s="41">
        <v>43</v>
      </c>
      <c r="H83" s="41" t="s">
        <v>6</v>
      </c>
      <c r="I83" s="41">
        <v>8</v>
      </c>
      <c r="J83" t="s">
        <v>12</v>
      </c>
      <c r="K83">
        <v>89</v>
      </c>
      <c r="P83" s="24">
        <f t="shared" si="5"/>
        <v>2600</v>
      </c>
      <c r="Q83" s="25">
        <f t="shared" si="6"/>
        <v>0.02</v>
      </c>
      <c r="R83" s="14">
        <f t="shared" si="7"/>
        <v>14369701</v>
      </c>
      <c r="S83" s="26">
        <f t="shared" si="8"/>
        <v>-2407515</v>
      </c>
      <c r="T83" s="27">
        <f t="shared" si="9"/>
        <v>1.262791872024536E-2</v>
      </c>
    </row>
    <row r="84" spans="1:20" x14ac:dyDescent="0.25">
      <c r="A84" s="41">
        <v>1</v>
      </c>
      <c r="B84" s="41">
        <v>8</v>
      </c>
      <c r="C84" s="41">
        <v>8</v>
      </c>
      <c r="D84" s="41">
        <v>28</v>
      </c>
      <c r="E84" s="41" t="s">
        <v>0</v>
      </c>
      <c r="F84" s="41" t="s">
        <v>93</v>
      </c>
      <c r="G84" s="41" t="s">
        <v>109</v>
      </c>
      <c r="H84" s="41" t="s">
        <v>11</v>
      </c>
      <c r="I84" s="41">
        <v>8</v>
      </c>
      <c r="J84" t="s">
        <v>56</v>
      </c>
      <c r="K84">
        <v>13</v>
      </c>
      <c r="O84" s="40"/>
      <c r="P84" s="24">
        <f t="shared" ref="P84:P92" si="10">IF((HEX2DEC(E84)*256) + HEX2DEC(D84) &gt;= 32768, (HEX2DEC(E84)*256) + HEX2DEC(D84)-65536, (HEX2DEC(E84)*256) + HEX2DEC(D84))</f>
        <v>2600</v>
      </c>
      <c r="Q84" s="25">
        <f t="shared" ref="Q84:Q92" si="11">LOOKUP(VALUE(I84),$I$9:$I$16,$J$9:$J$16)</f>
        <v>0.02</v>
      </c>
      <c r="R84" s="14">
        <f t="shared" ref="R84:R92" si="12">(HEX2DEC(F84)*65536) + (HEX2DEC(G84)*256) + HEX2DEC(H84)</f>
        <v>14310443</v>
      </c>
      <c r="S84" s="26">
        <f t="shared" ref="S84:S92" si="13">IF(R84&gt;=(2^($J$5-1)), -((2^$J$5)-R84), R84)</f>
        <v>-2466773</v>
      </c>
      <c r="T84" s="27">
        <f t="shared" ref="T84:T92" si="14">-(S84/$J$6*Q84)</f>
        <v>1.2938739299774168E-2</v>
      </c>
    </row>
    <row r="85" spans="1:20" x14ac:dyDescent="0.25">
      <c r="A85" s="41">
        <v>1</v>
      </c>
      <c r="B85" s="41">
        <v>8</v>
      </c>
      <c r="C85" s="41">
        <v>8</v>
      </c>
      <c r="D85" s="41" t="s">
        <v>105</v>
      </c>
      <c r="E85" s="41" t="s">
        <v>0</v>
      </c>
      <c r="F85" s="41" t="s">
        <v>46</v>
      </c>
      <c r="G85" s="41">
        <v>65</v>
      </c>
      <c r="H85" s="41" t="s">
        <v>173</v>
      </c>
      <c r="I85" s="41">
        <v>8</v>
      </c>
      <c r="J85">
        <v>28</v>
      </c>
      <c r="K85">
        <v>12</v>
      </c>
      <c r="P85" s="24">
        <f t="shared" si="10"/>
        <v>2700</v>
      </c>
      <c r="Q85" s="25">
        <f t="shared" si="11"/>
        <v>0.02</v>
      </c>
      <c r="R85" s="14">
        <f t="shared" si="12"/>
        <v>14181658</v>
      </c>
      <c r="S85" s="26">
        <f t="shared" si="13"/>
        <v>-2595558</v>
      </c>
      <c r="T85" s="27">
        <f t="shared" si="14"/>
        <v>1.3614243507385253E-2</v>
      </c>
    </row>
    <row r="86" spans="1:20" x14ac:dyDescent="0.25">
      <c r="A86" s="41">
        <v>1</v>
      </c>
      <c r="B86" s="41">
        <v>8</v>
      </c>
      <c r="C86" s="41">
        <v>8</v>
      </c>
      <c r="D86" s="41" t="s">
        <v>105</v>
      </c>
      <c r="E86" s="41" t="s">
        <v>0</v>
      </c>
      <c r="F86" s="41" t="s">
        <v>46</v>
      </c>
      <c r="G86" s="41">
        <v>64</v>
      </c>
      <c r="H86" s="41" t="s">
        <v>52</v>
      </c>
      <c r="I86" s="41">
        <v>8</v>
      </c>
      <c r="J86">
        <v>21</v>
      </c>
      <c r="K86" t="s">
        <v>67</v>
      </c>
      <c r="O86" s="40"/>
      <c r="P86" s="24">
        <f t="shared" si="10"/>
        <v>2700</v>
      </c>
      <c r="Q86" s="25">
        <f t="shared" si="11"/>
        <v>0.02</v>
      </c>
      <c r="R86" s="14">
        <f t="shared" si="12"/>
        <v>14181573</v>
      </c>
      <c r="S86" s="26">
        <f t="shared" si="13"/>
        <v>-2595643</v>
      </c>
      <c r="T86" s="27">
        <f t="shared" si="14"/>
        <v>1.3614689350128174E-2</v>
      </c>
    </row>
    <row r="87" spans="1:20" x14ac:dyDescent="0.25">
      <c r="A87" s="41">
        <v>1</v>
      </c>
      <c r="B87" s="41">
        <v>8</v>
      </c>
      <c r="C87" s="41">
        <v>8</v>
      </c>
      <c r="D87" s="41" t="s">
        <v>29</v>
      </c>
      <c r="E87" s="41" t="s">
        <v>0</v>
      </c>
      <c r="F87" s="41" t="s">
        <v>165</v>
      </c>
      <c r="G87" s="41" t="s">
        <v>42</v>
      </c>
      <c r="H87" s="41" t="s">
        <v>134</v>
      </c>
      <c r="I87" s="41">
        <v>8</v>
      </c>
      <c r="J87" t="s">
        <v>131</v>
      </c>
      <c r="K87" t="s">
        <v>132</v>
      </c>
      <c r="P87" s="24">
        <f t="shared" si="10"/>
        <v>2800</v>
      </c>
      <c r="Q87" s="25">
        <f t="shared" si="11"/>
        <v>0.02</v>
      </c>
      <c r="R87" s="14">
        <f t="shared" si="12"/>
        <v>14105677</v>
      </c>
      <c r="S87" s="26">
        <f t="shared" si="13"/>
        <v>-2671539</v>
      </c>
      <c r="T87" s="27">
        <f t="shared" si="14"/>
        <v>1.4012779712677002E-2</v>
      </c>
    </row>
    <row r="88" spans="1:20" x14ac:dyDescent="0.25">
      <c r="A88" s="41">
        <v>1</v>
      </c>
      <c r="B88" s="41">
        <v>8</v>
      </c>
      <c r="C88" s="41">
        <v>8</v>
      </c>
      <c r="D88" s="41" t="s">
        <v>29</v>
      </c>
      <c r="E88" s="41" t="s">
        <v>0</v>
      </c>
      <c r="F88" s="41" t="s">
        <v>59</v>
      </c>
      <c r="G88" s="41" t="s">
        <v>85</v>
      </c>
      <c r="H88" s="41" t="s">
        <v>92</v>
      </c>
      <c r="I88" s="41">
        <v>8</v>
      </c>
      <c r="J88" t="s">
        <v>39</v>
      </c>
      <c r="K88">
        <v>4</v>
      </c>
      <c r="O88" s="40"/>
      <c r="P88" s="24">
        <f t="shared" si="10"/>
        <v>2800</v>
      </c>
      <c r="Q88" s="25">
        <f t="shared" si="11"/>
        <v>0.02</v>
      </c>
      <c r="R88" s="14">
        <f t="shared" si="12"/>
        <v>14052830</v>
      </c>
      <c r="S88" s="26">
        <f t="shared" si="13"/>
        <v>-2724386</v>
      </c>
      <c r="T88" s="27">
        <f t="shared" si="14"/>
        <v>1.4289973258972166E-2</v>
      </c>
    </row>
    <row r="89" spans="1:20" x14ac:dyDescent="0.25">
      <c r="A89" s="41">
        <v>1</v>
      </c>
      <c r="B89" s="41">
        <v>8</v>
      </c>
      <c r="C89" s="41">
        <v>8</v>
      </c>
      <c r="D89" s="41">
        <v>54</v>
      </c>
      <c r="E89" s="41" t="s">
        <v>32</v>
      </c>
      <c r="F89" s="41" t="s">
        <v>97</v>
      </c>
      <c r="G89" s="41">
        <v>78</v>
      </c>
      <c r="H89" s="41" t="s">
        <v>170</v>
      </c>
      <c r="I89" s="41">
        <v>8</v>
      </c>
      <c r="J89" t="s">
        <v>170</v>
      </c>
      <c r="K89" t="s">
        <v>77</v>
      </c>
      <c r="L89" s="2"/>
      <c r="M89" s="2"/>
      <c r="N89" s="2"/>
      <c r="P89" s="24">
        <f t="shared" si="10"/>
        <v>2900</v>
      </c>
      <c r="Q89" s="25">
        <f t="shared" si="11"/>
        <v>0.02</v>
      </c>
      <c r="R89" s="14">
        <f t="shared" si="12"/>
        <v>13924553</v>
      </c>
      <c r="S89" s="26">
        <f t="shared" si="13"/>
        <v>-2852663</v>
      </c>
      <c r="T89" s="27">
        <f t="shared" si="14"/>
        <v>1.4962812900543212E-2</v>
      </c>
    </row>
    <row r="90" spans="1:20" x14ac:dyDescent="0.25">
      <c r="A90" s="41">
        <v>1</v>
      </c>
      <c r="B90" s="41">
        <v>8</v>
      </c>
      <c r="C90" s="41">
        <v>8</v>
      </c>
      <c r="D90" s="41">
        <v>54</v>
      </c>
      <c r="E90" s="41" t="s">
        <v>32</v>
      </c>
      <c r="F90" s="41" t="s">
        <v>97</v>
      </c>
      <c r="G90" s="41">
        <v>77</v>
      </c>
      <c r="H90" s="41" t="s">
        <v>48</v>
      </c>
      <c r="I90" s="41">
        <v>8</v>
      </c>
      <c r="J90" t="s">
        <v>67</v>
      </c>
      <c r="K90" t="s">
        <v>124</v>
      </c>
      <c r="L90" s="2"/>
      <c r="M90" s="2"/>
      <c r="N90" s="2"/>
      <c r="P90" s="24">
        <f t="shared" si="10"/>
        <v>2900</v>
      </c>
      <c r="Q90" s="25">
        <f t="shared" si="11"/>
        <v>0.02</v>
      </c>
      <c r="R90" s="14">
        <f t="shared" si="12"/>
        <v>13924334</v>
      </c>
      <c r="S90" s="26">
        <f t="shared" si="13"/>
        <v>-2852882</v>
      </c>
      <c r="T90" s="27">
        <f t="shared" si="14"/>
        <v>1.4963961601257323E-2</v>
      </c>
    </row>
    <row r="91" spans="1:20" x14ac:dyDescent="0.25">
      <c r="A91" s="41">
        <v>1</v>
      </c>
      <c r="B91" s="41">
        <v>8</v>
      </c>
      <c r="C91" s="41">
        <v>8</v>
      </c>
      <c r="D91" s="41" t="s">
        <v>66</v>
      </c>
      <c r="E91" s="41" t="s">
        <v>32</v>
      </c>
      <c r="F91" s="41" t="s">
        <v>99</v>
      </c>
      <c r="G91" s="41" t="s">
        <v>62</v>
      </c>
      <c r="H91" s="41" t="s">
        <v>109</v>
      </c>
      <c r="I91" s="41">
        <v>8</v>
      </c>
      <c r="J91">
        <v>50</v>
      </c>
      <c r="K91">
        <v>31</v>
      </c>
      <c r="L91" s="2"/>
      <c r="M91" s="2"/>
      <c r="N91" s="2"/>
      <c r="P91" s="24">
        <f t="shared" si="10"/>
        <v>3000</v>
      </c>
      <c r="Q91" s="25">
        <f t="shared" si="11"/>
        <v>0.02</v>
      </c>
      <c r="R91" s="14">
        <f t="shared" si="12"/>
        <v>13844060</v>
      </c>
      <c r="S91" s="26">
        <f t="shared" si="13"/>
        <v>-2933156</v>
      </c>
      <c r="T91" s="27">
        <f t="shared" si="14"/>
        <v>1.5385015487670897E-2</v>
      </c>
    </row>
    <row r="92" spans="1:20" x14ac:dyDescent="0.25">
      <c r="A92" s="41">
        <v>1</v>
      </c>
      <c r="B92" s="41">
        <v>8</v>
      </c>
      <c r="C92" s="41">
        <v>8</v>
      </c>
      <c r="D92" s="41" t="s">
        <v>66</v>
      </c>
      <c r="E92" s="41" t="s">
        <v>32</v>
      </c>
      <c r="F92" s="41" t="s">
        <v>70</v>
      </c>
      <c r="G92" s="41">
        <v>89</v>
      </c>
      <c r="H92" s="41" t="s">
        <v>117</v>
      </c>
      <c r="I92" s="41">
        <v>8</v>
      </c>
      <c r="J92" t="s">
        <v>170</v>
      </c>
      <c r="K92" t="s">
        <v>138</v>
      </c>
      <c r="L92" s="2"/>
      <c r="M92" s="2"/>
      <c r="N92" s="2"/>
      <c r="P92" s="24">
        <f t="shared" si="10"/>
        <v>3000</v>
      </c>
      <c r="Q92" s="25">
        <f t="shared" si="11"/>
        <v>0.02</v>
      </c>
      <c r="R92" s="14">
        <f t="shared" si="12"/>
        <v>13797695</v>
      </c>
      <c r="S92" s="26">
        <f t="shared" si="13"/>
        <v>-2979521</v>
      </c>
      <c r="T92" s="27">
        <f t="shared" si="14"/>
        <v>1.5628209590911865E-2</v>
      </c>
    </row>
    <row r="93" spans="1:20" x14ac:dyDescent="0.25">
      <c r="A93" s="41"/>
      <c r="B93" s="41"/>
      <c r="C93" s="41"/>
      <c r="D93" s="41"/>
      <c r="E93" s="41"/>
      <c r="F93" s="41"/>
      <c r="G93" s="41"/>
      <c r="H93" s="41"/>
      <c r="I93" s="41"/>
      <c r="J93" s="41"/>
      <c r="K93" s="41"/>
      <c r="L93" s="2"/>
      <c r="M93" s="2"/>
      <c r="N93" s="2"/>
      <c r="P93" s="24"/>
      <c r="Q93" s="25"/>
      <c r="R93" s="14"/>
      <c r="S93" s="26"/>
      <c r="T93" s="27"/>
    </row>
    <row r="97" spans="1:20" ht="18.75" x14ac:dyDescent="0.25">
      <c r="A97" s="63" t="s">
        <v>160</v>
      </c>
      <c r="B97" s="64"/>
      <c r="C97" s="64"/>
      <c r="D97" s="64"/>
      <c r="E97" s="64"/>
      <c r="F97" s="64"/>
      <c r="G97" s="64"/>
      <c r="H97" s="64"/>
      <c r="I97" s="64"/>
      <c r="J97" s="64"/>
      <c r="K97" s="64"/>
      <c r="L97" s="64"/>
      <c r="M97" s="64"/>
      <c r="N97" s="64"/>
      <c r="O97" s="64"/>
      <c r="P97" s="64"/>
      <c r="Q97" s="64"/>
      <c r="R97" s="64"/>
      <c r="S97" s="64"/>
      <c r="T97" s="64"/>
    </row>
    <row r="98" spans="1:20" ht="30" x14ac:dyDescent="0.25">
      <c r="A98" s="65" t="s">
        <v>154</v>
      </c>
      <c r="B98" s="65"/>
      <c r="C98" s="65"/>
      <c r="D98" s="65"/>
      <c r="E98" s="65"/>
      <c r="F98" s="65"/>
      <c r="G98" s="65"/>
      <c r="H98" s="65"/>
      <c r="I98" s="65"/>
      <c r="J98" s="65"/>
      <c r="K98" s="65"/>
      <c r="L98" s="65"/>
      <c r="M98" s="65"/>
      <c r="N98" s="65"/>
      <c r="O98" s="65"/>
      <c r="P98" s="16" t="s">
        <v>155</v>
      </c>
      <c r="Q98" s="17" t="s">
        <v>156</v>
      </c>
      <c r="R98" s="17" t="s">
        <v>157</v>
      </c>
      <c r="S98" s="17" t="s">
        <v>158</v>
      </c>
      <c r="T98" s="18" t="s">
        <v>159</v>
      </c>
    </row>
    <row r="99" spans="1:20" x14ac:dyDescent="0.25">
      <c r="A99">
        <v>1</v>
      </c>
      <c r="B99">
        <v>8</v>
      </c>
      <c r="C99">
        <v>8</v>
      </c>
      <c r="D99">
        <v>0</v>
      </c>
      <c r="E99">
        <v>0</v>
      </c>
      <c r="F99" t="s">
        <v>74</v>
      </c>
      <c r="G99">
        <v>43</v>
      </c>
      <c r="H99">
        <v>87</v>
      </c>
      <c r="I99">
        <v>1</v>
      </c>
      <c r="J99" t="s">
        <v>1</v>
      </c>
      <c r="K99" t="s">
        <v>119</v>
      </c>
      <c r="P99" s="24">
        <f t="shared" ref="P99:P162" si="15">IF((HEX2DEC(E99)*256) + HEX2DEC(D99) &gt;= 32768, (HEX2DEC(E99)*256) + HEX2DEC(D99)-65536, (HEX2DEC(E99)*256) + HEX2DEC(D99))</f>
        <v>0</v>
      </c>
      <c r="Q99" s="25">
        <f t="shared" ref="Q99:Q162" si="16">LOOKUP(VALUE(I99),$I$9:$I$16,$J$9:$J$16)</f>
        <v>2.0000000000000001E-9</v>
      </c>
      <c r="R99" s="14">
        <f t="shared" ref="R99:R162" si="17">(HEX2DEC(F99)*65536) + (HEX2DEC(G99)*256) + HEX2DEC(H99)</f>
        <v>16532359</v>
      </c>
      <c r="S99" s="26">
        <f t="shared" ref="S99:S162" si="18">IF(R99&gt;=(2^($J$5-1)), -((2^$J$5)-R99), R99)</f>
        <v>-244857</v>
      </c>
      <c r="T99" s="27">
        <f t="shared" ref="T99:T162" si="19">-(S99/$J$6*Q99)</f>
        <v>1.2843260765075682E-10</v>
      </c>
    </row>
    <row r="100" spans="1:20" x14ac:dyDescent="0.25">
      <c r="A100">
        <v>1</v>
      </c>
      <c r="B100">
        <v>8</v>
      </c>
      <c r="C100">
        <v>8</v>
      </c>
      <c r="D100">
        <v>64</v>
      </c>
      <c r="E100">
        <v>0</v>
      </c>
      <c r="F100" t="s">
        <v>116</v>
      </c>
      <c r="G100" t="s">
        <v>31</v>
      </c>
      <c r="H100" t="s">
        <v>20</v>
      </c>
      <c r="I100">
        <v>1</v>
      </c>
      <c r="J100" t="s">
        <v>75</v>
      </c>
      <c r="K100">
        <v>90</v>
      </c>
      <c r="O100" s="40"/>
      <c r="P100" s="24">
        <f t="shared" si="15"/>
        <v>100</v>
      </c>
      <c r="Q100" s="25">
        <f t="shared" si="16"/>
        <v>2.0000000000000001E-9</v>
      </c>
      <c r="R100" s="14">
        <f t="shared" si="17"/>
        <v>12508650</v>
      </c>
      <c r="S100" s="26">
        <f t="shared" si="18"/>
        <v>-4268566</v>
      </c>
      <c r="T100" s="27">
        <f t="shared" si="19"/>
        <v>2.2389519691467283E-9</v>
      </c>
    </row>
    <row r="101" spans="1:20" x14ac:dyDescent="0.25">
      <c r="A101">
        <v>1</v>
      </c>
      <c r="B101">
        <v>8</v>
      </c>
      <c r="C101">
        <v>8</v>
      </c>
      <c r="D101" t="s">
        <v>34</v>
      </c>
      <c r="E101">
        <v>0</v>
      </c>
      <c r="F101" t="s">
        <v>14</v>
      </c>
      <c r="G101">
        <v>38</v>
      </c>
      <c r="H101">
        <v>74</v>
      </c>
      <c r="I101">
        <v>5</v>
      </c>
      <c r="J101" t="s">
        <v>170</v>
      </c>
      <c r="K101">
        <v>94</v>
      </c>
      <c r="P101" s="24">
        <f t="shared" si="15"/>
        <v>200</v>
      </c>
      <c r="Q101" s="25">
        <f t="shared" si="16"/>
        <v>1.9999999999999998E-5</v>
      </c>
      <c r="R101" s="14">
        <f t="shared" si="17"/>
        <v>16726132</v>
      </c>
      <c r="S101" s="26">
        <f t="shared" si="18"/>
        <v>-51084</v>
      </c>
      <c r="T101" s="27">
        <f t="shared" si="19"/>
        <v>2.6794624328613275E-7</v>
      </c>
    </row>
    <row r="102" spans="1:20" x14ac:dyDescent="0.25">
      <c r="A102">
        <v>1</v>
      </c>
      <c r="B102">
        <v>8</v>
      </c>
      <c r="C102">
        <v>8</v>
      </c>
      <c r="D102" t="s">
        <v>47</v>
      </c>
      <c r="E102">
        <v>1</v>
      </c>
      <c r="F102" t="s">
        <v>170</v>
      </c>
      <c r="G102" t="s">
        <v>30</v>
      </c>
      <c r="H102">
        <v>87</v>
      </c>
      <c r="I102">
        <v>4</v>
      </c>
      <c r="J102">
        <v>8</v>
      </c>
      <c r="K102" t="s">
        <v>45</v>
      </c>
      <c r="P102" s="24">
        <f t="shared" si="15"/>
        <v>300</v>
      </c>
      <c r="Q102" s="25">
        <f t="shared" si="16"/>
        <v>1.9999999999999999E-6</v>
      </c>
      <c r="R102" s="14">
        <f t="shared" si="17"/>
        <v>13235847</v>
      </c>
      <c r="S102" s="26">
        <f t="shared" si="18"/>
        <v>-3541369</v>
      </c>
      <c r="T102" s="27">
        <f t="shared" si="19"/>
        <v>1.8575219631195066E-6</v>
      </c>
    </row>
    <row r="103" spans="1:20" x14ac:dyDescent="0.25">
      <c r="A103">
        <v>1</v>
      </c>
      <c r="B103">
        <v>8</v>
      </c>
      <c r="C103">
        <v>8</v>
      </c>
      <c r="D103">
        <v>90</v>
      </c>
      <c r="E103">
        <v>1</v>
      </c>
      <c r="F103" t="s">
        <v>36</v>
      </c>
      <c r="G103">
        <v>81</v>
      </c>
      <c r="H103" t="s">
        <v>113</v>
      </c>
      <c r="I103">
        <v>6</v>
      </c>
      <c r="J103">
        <v>63</v>
      </c>
      <c r="K103">
        <v>68</v>
      </c>
      <c r="P103" s="24">
        <f t="shared" si="15"/>
        <v>400</v>
      </c>
      <c r="Q103" s="25">
        <f t="shared" si="16"/>
        <v>1.9999999999999998E-4</v>
      </c>
      <c r="R103" s="14">
        <f t="shared" si="17"/>
        <v>16482671</v>
      </c>
      <c r="S103" s="26">
        <f t="shared" si="18"/>
        <v>-294545</v>
      </c>
      <c r="T103" s="27">
        <f t="shared" si="19"/>
        <v>1.5449500083923338E-5</v>
      </c>
    </row>
    <row r="104" spans="1:20" x14ac:dyDescent="0.25">
      <c r="A104">
        <v>1</v>
      </c>
      <c r="B104">
        <v>8</v>
      </c>
      <c r="C104">
        <v>8</v>
      </c>
      <c r="D104" t="s">
        <v>60</v>
      </c>
      <c r="E104">
        <v>1</v>
      </c>
      <c r="F104" t="s">
        <v>58</v>
      </c>
      <c r="G104" t="s">
        <v>62</v>
      </c>
      <c r="H104" t="s">
        <v>132</v>
      </c>
      <c r="I104">
        <v>6</v>
      </c>
      <c r="J104" t="s">
        <v>123</v>
      </c>
      <c r="K104">
        <v>68</v>
      </c>
      <c r="O104" s="40"/>
      <c r="P104" s="24">
        <f t="shared" si="15"/>
        <v>500</v>
      </c>
      <c r="Q104" s="25">
        <f t="shared" si="16"/>
        <v>1.9999999999999998E-4</v>
      </c>
      <c r="R104" s="14">
        <f t="shared" si="17"/>
        <v>14892761</v>
      </c>
      <c r="S104" s="26">
        <f t="shared" si="18"/>
        <v>-1884455</v>
      </c>
      <c r="T104" s="27">
        <f t="shared" si="19"/>
        <v>9.8843598365783668E-5</v>
      </c>
    </row>
    <row r="105" spans="1:20" x14ac:dyDescent="0.25">
      <c r="A105">
        <v>1</v>
      </c>
      <c r="B105">
        <v>8</v>
      </c>
      <c r="C105">
        <v>8</v>
      </c>
      <c r="D105">
        <v>58</v>
      </c>
      <c r="E105">
        <v>2</v>
      </c>
      <c r="F105" t="s">
        <v>103</v>
      </c>
      <c r="G105" t="s">
        <v>99</v>
      </c>
      <c r="H105" t="s">
        <v>112</v>
      </c>
      <c r="I105">
        <v>6</v>
      </c>
      <c r="J105">
        <v>96</v>
      </c>
      <c r="K105">
        <v>15</v>
      </c>
      <c r="P105" s="24">
        <f t="shared" si="15"/>
        <v>600</v>
      </c>
      <c r="Q105" s="25">
        <f t="shared" si="16"/>
        <v>1.9999999999999998E-4</v>
      </c>
      <c r="R105" s="14">
        <f t="shared" si="17"/>
        <v>12637055</v>
      </c>
      <c r="S105" s="26">
        <f t="shared" si="18"/>
        <v>-4140161</v>
      </c>
      <c r="T105" s="27">
        <f t="shared" si="19"/>
        <v>2.1716008663177488E-4</v>
      </c>
    </row>
    <row r="106" spans="1:20" x14ac:dyDescent="0.25">
      <c r="A106">
        <v>1</v>
      </c>
      <c r="B106">
        <v>8</v>
      </c>
      <c r="C106">
        <v>8</v>
      </c>
      <c r="D106" t="s">
        <v>71</v>
      </c>
      <c r="E106">
        <v>2</v>
      </c>
      <c r="F106" t="s">
        <v>24</v>
      </c>
      <c r="G106" t="s">
        <v>116</v>
      </c>
      <c r="H106">
        <v>92</v>
      </c>
      <c r="I106">
        <v>8</v>
      </c>
      <c r="J106" t="s">
        <v>53</v>
      </c>
      <c r="K106">
        <v>14</v>
      </c>
      <c r="O106" s="40"/>
      <c r="P106" s="24">
        <f t="shared" si="15"/>
        <v>700</v>
      </c>
      <c r="Q106" s="25">
        <f t="shared" si="16"/>
        <v>0.02</v>
      </c>
      <c r="R106" s="14">
        <f t="shared" si="17"/>
        <v>16629394</v>
      </c>
      <c r="S106" s="26">
        <f t="shared" si="18"/>
        <v>-147822</v>
      </c>
      <c r="T106" s="27">
        <f t="shared" si="19"/>
        <v>7.7535724639892574E-4</v>
      </c>
    </row>
    <row r="107" spans="1:20" x14ac:dyDescent="0.25">
      <c r="A107">
        <v>1</v>
      </c>
      <c r="B107">
        <v>8</v>
      </c>
      <c r="C107">
        <v>8</v>
      </c>
      <c r="D107">
        <v>20</v>
      </c>
      <c r="E107">
        <v>3</v>
      </c>
      <c r="F107" t="s">
        <v>81</v>
      </c>
      <c r="G107">
        <v>89</v>
      </c>
      <c r="H107" t="s">
        <v>63</v>
      </c>
      <c r="I107">
        <v>7</v>
      </c>
      <c r="J107">
        <v>10</v>
      </c>
      <c r="K107" t="s">
        <v>90</v>
      </c>
      <c r="P107" s="24">
        <f t="shared" si="15"/>
        <v>800</v>
      </c>
      <c r="Q107" s="25">
        <f t="shared" si="16"/>
        <v>2E-3</v>
      </c>
      <c r="R107" s="14">
        <f t="shared" si="17"/>
        <v>14453175</v>
      </c>
      <c r="S107" s="26">
        <f t="shared" si="18"/>
        <v>-2324041</v>
      </c>
      <c r="T107" s="27">
        <f t="shared" si="19"/>
        <v>1.2190080165863035E-3</v>
      </c>
    </row>
    <row r="108" spans="1:20" x14ac:dyDescent="0.25">
      <c r="A108">
        <v>1</v>
      </c>
      <c r="B108">
        <v>8</v>
      </c>
      <c r="C108">
        <v>8</v>
      </c>
      <c r="D108">
        <v>84</v>
      </c>
      <c r="E108">
        <v>3</v>
      </c>
      <c r="F108" t="s">
        <v>73</v>
      </c>
      <c r="G108" t="s">
        <v>90</v>
      </c>
      <c r="H108">
        <v>12</v>
      </c>
      <c r="I108">
        <v>7</v>
      </c>
      <c r="J108" t="s">
        <v>94</v>
      </c>
      <c r="K108" t="s">
        <v>82</v>
      </c>
      <c r="P108" s="24">
        <f t="shared" si="15"/>
        <v>900</v>
      </c>
      <c r="Q108" s="25">
        <f t="shared" si="16"/>
        <v>2E-3</v>
      </c>
      <c r="R108" s="14">
        <f t="shared" si="17"/>
        <v>13250066</v>
      </c>
      <c r="S108" s="26">
        <f t="shared" si="18"/>
        <v>-3527150</v>
      </c>
      <c r="T108" s="27">
        <f t="shared" si="19"/>
        <v>1.8500638008117675E-3</v>
      </c>
    </row>
    <row r="109" spans="1:20" x14ac:dyDescent="0.25">
      <c r="A109">
        <v>1</v>
      </c>
      <c r="B109">
        <v>8</v>
      </c>
      <c r="C109">
        <v>8</v>
      </c>
      <c r="D109" t="s">
        <v>4</v>
      </c>
      <c r="E109">
        <v>3</v>
      </c>
      <c r="F109" t="s">
        <v>116</v>
      </c>
      <c r="G109" t="s">
        <v>53</v>
      </c>
      <c r="H109">
        <v>10</v>
      </c>
      <c r="I109">
        <v>7</v>
      </c>
      <c r="J109" t="s">
        <v>37</v>
      </c>
      <c r="K109" t="s">
        <v>130</v>
      </c>
      <c r="P109" s="24">
        <f t="shared" si="15"/>
        <v>1000</v>
      </c>
      <c r="Q109" s="25">
        <f t="shared" si="16"/>
        <v>2E-3</v>
      </c>
      <c r="R109" s="14">
        <f t="shared" si="17"/>
        <v>12505360</v>
      </c>
      <c r="S109" s="26">
        <f t="shared" si="18"/>
        <v>-4271856</v>
      </c>
      <c r="T109" s="27">
        <f t="shared" si="19"/>
        <v>2.2406776428222654E-3</v>
      </c>
    </row>
    <row r="110" spans="1:20" x14ac:dyDescent="0.25">
      <c r="A110">
        <v>1</v>
      </c>
      <c r="B110">
        <v>8</v>
      </c>
      <c r="C110">
        <v>8</v>
      </c>
      <c r="D110" t="s">
        <v>38</v>
      </c>
      <c r="E110">
        <v>4</v>
      </c>
      <c r="F110" t="s">
        <v>45</v>
      </c>
      <c r="G110">
        <v>11</v>
      </c>
      <c r="H110">
        <v>92</v>
      </c>
      <c r="I110">
        <v>8</v>
      </c>
      <c r="J110" t="s">
        <v>78</v>
      </c>
      <c r="K110" t="s">
        <v>139</v>
      </c>
      <c r="O110" s="40"/>
      <c r="P110" s="24">
        <f t="shared" si="15"/>
        <v>1100</v>
      </c>
      <c r="Q110" s="25">
        <f t="shared" si="16"/>
        <v>0.02</v>
      </c>
      <c r="R110" s="14">
        <f t="shared" si="17"/>
        <v>16191890</v>
      </c>
      <c r="S110" s="26">
        <f t="shared" si="18"/>
        <v>-585326</v>
      </c>
      <c r="T110" s="27">
        <f t="shared" si="19"/>
        <v>3.0701570510864259E-3</v>
      </c>
    </row>
    <row r="111" spans="1:20" x14ac:dyDescent="0.25">
      <c r="A111">
        <v>1</v>
      </c>
      <c r="B111">
        <v>8</v>
      </c>
      <c r="C111">
        <v>8</v>
      </c>
      <c r="D111" t="s">
        <v>5</v>
      </c>
      <c r="E111">
        <v>4</v>
      </c>
      <c r="F111" t="s">
        <v>56</v>
      </c>
      <c r="G111">
        <v>42</v>
      </c>
      <c r="H111" t="s">
        <v>57</v>
      </c>
      <c r="I111">
        <v>8</v>
      </c>
      <c r="J111" t="s">
        <v>22</v>
      </c>
      <c r="K111" t="s">
        <v>4</v>
      </c>
      <c r="P111" s="24">
        <f t="shared" si="15"/>
        <v>1200</v>
      </c>
      <c r="Q111" s="25">
        <f t="shared" si="16"/>
        <v>0.02</v>
      </c>
      <c r="R111" s="14">
        <f t="shared" si="17"/>
        <v>16073228</v>
      </c>
      <c r="S111" s="26">
        <f t="shared" si="18"/>
        <v>-703988</v>
      </c>
      <c r="T111" s="27">
        <f t="shared" si="19"/>
        <v>3.6925640106201169E-3</v>
      </c>
    </row>
    <row r="112" spans="1:20" x14ac:dyDescent="0.25">
      <c r="A112">
        <v>1</v>
      </c>
      <c r="B112">
        <v>8</v>
      </c>
      <c r="C112">
        <v>8</v>
      </c>
      <c r="D112">
        <v>14</v>
      </c>
      <c r="E112">
        <v>5</v>
      </c>
      <c r="F112" t="s">
        <v>22</v>
      </c>
      <c r="G112" t="s">
        <v>113</v>
      </c>
      <c r="H112" t="s">
        <v>82</v>
      </c>
      <c r="I112">
        <v>8</v>
      </c>
      <c r="J112">
        <v>7</v>
      </c>
      <c r="K112" t="s">
        <v>139</v>
      </c>
      <c r="O112" s="40"/>
      <c r="P112" s="24">
        <f t="shared" si="15"/>
        <v>1300</v>
      </c>
      <c r="Q112" s="25">
        <f t="shared" si="16"/>
        <v>0.02</v>
      </c>
      <c r="R112" s="14">
        <f t="shared" si="17"/>
        <v>15953905</v>
      </c>
      <c r="S112" s="26">
        <f t="shared" si="18"/>
        <v>-823311</v>
      </c>
      <c r="T112" s="27">
        <f t="shared" si="19"/>
        <v>4.3184380531311036E-3</v>
      </c>
    </row>
    <row r="113" spans="1:20" x14ac:dyDescent="0.25">
      <c r="A113">
        <v>1</v>
      </c>
      <c r="B113">
        <v>8</v>
      </c>
      <c r="C113">
        <v>8</v>
      </c>
      <c r="D113">
        <v>78</v>
      </c>
      <c r="E113">
        <v>5</v>
      </c>
      <c r="F113" t="s">
        <v>82</v>
      </c>
      <c r="G113">
        <v>93</v>
      </c>
      <c r="H113">
        <v>34</v>
      </c>
      <c r="I113">
        <v>8</v>
      </c>
      <c r="J113" t="s">
        <v>84</v>
      </c>
      <c r="K113" t="s">
        <v>72</v>
      </c>
      <c r="P113" s="24">
        <f t="shared" si="15"/>
        <v>1400</v>
      </c>
      <c r="Q113" s="25">
        <f t="shared" si="16"/>
        <v>0.02</v>
      </c>
      <c r="R113" s="14">
        <f t="shared" si="17"/>
        <v>15831860</v>
      </c>
      <c r="S113" s="26">
        <f t="shared" si="18"/>
        <v>-945356</v>
      </c>
      <c r="T113" s="27">
        <f t="shared" si="19"/>
        <v>4.9585895538330075E-3</v>
      </c>
    </row>
    <row r="114" spans="1:20" x14ac:dyDescent="0.25">
      <c r="A114">
        <v>1</v>
      </c>
      <c r="B114">
        <v>8</v>
      </c>
      <c r="C114">
        <v>8</v>
      </c>
      <c r="D114" t="s">
        <v>81</v>
      </c>
      <c r="E114">
        <v>5</v>
      </c>
      <c r="F114" t="s">
        <v>104</v>
      </c>
      <c r="G114" t="s">
        <v>26</v>
      </c>
      <c r="H114" t="s">
        <v>52</v>
      </c>
      <c r="I114">
        <v>8</v>
      </c>
      <c r="J114" t="s">
        <v>136</v>
      </c>
      <c r="K114" t="s">
        <v>43</v>
      </c>
      <c r="P114" s="24">
        <f t="shared" si="15"/>
        <v>1500</v>
      </c>
      <c r="Q114" s="25">
        <f t="shared" si="16"/>
        <v>0.02</v>
      </c>
      <c r="R114" s="14">
        <f t="shared" si="17"/>
        <v>15707589</v>
      </c>
      <c r="S114" s="26">
        <f t="shared" si="18"/>
        <v>-1069627</v>
      </c>
      <c r="T114" s="27">
        <f t="shared" si="19"/>
        <v>5.6104168891906734E-3</v>
      </c>
    </row>
    <row r="115" spans="1:20" x14ac:dyDescent="0.25">
      <c r="A115">
        <v>1</v>
      </c>
      <c r="B115">
        <v>8</v>
      </c>
      <c r="C115">
        <v>8</v>
      </c>
      <c r="D115">
        <v>40</v>
      </c>
      <c r="E115">
        <v>6</v>
      </c>
      <c r="F115" t="s">
        <v>25</v>
      </c>
      <c r="G115" t="s">
        <v>18</v>
      </c>
      <c r="H115">
        <v>89</v>
      </c>
      <c r="I115">
        <v>8</v>
      </c>
      <c r="J115" t="s">
        <v>36</v>
      </c>
      <c r="K115">
        <v>0</v>
      </c>
      <c r="P115" s="24">
        <f t="shared" si="15"/>
        <v>1600</v>
      </c>
      <c r="Q115" s="25">
        <f t="shared" si="16"/>
        <v>0.02</v>
      </c>
      <c r="R115" s="14">
        <f t="shared" si="17"/>
        <v>15581833</v>
      </c>
      <c r="S115" s="26">
        <f t="shared" si="18"/>
        <v>-1195383</v>
      </c>
      <c r="T115" s="27">
        <f t="shared" si="19"/>
        <v>6.2700333595275869E-3</v>
      </c>
    </row>
    <row r="116" spans="1:20" x14ac:dyDescent="0.25">
      <c r="A116" s="41">
        <v>1</v>
      </c>
      <c r="B116" s="41">
        <v>8</v>
      </c>
      <c r="C116" s="41">
        <v>8</v>
      </c>
      <c r="D116" s="41" t="s">
        <v>80</v>
      </c>
      <c r="E116" s="41">
        <v>6</v>
      </c>
      <c r="F116" s="41" t="s">
        <v>13</v>
      </c>
      <c r="G116" s="41" t="s">
        <v>59</v>
      </c>
      <c r="H116" s="41">
        <v>82</v>
      </c>
      <c r="I116" s="41">
        <v>8</v>
      </c>
      <c r="J116" t="s">
        <v>128</v>
      </c>
      <c r="K116">
        <v>58</v>
      </c>
      <c r="O116" s="40"/>
      <c r="P116" s="24">
        <f t="shared" si="15"/>
        <v>1700</v>
      </c>
      <c r="Q116" s="25">
        <f t="shared" si="16"/>
        <v>0.02</v>
      </c>
      <c r="R116" s="14">
        <f t="shared" si="17"/>
        <v>15455874</v>
      </c>
      <c r="S116" s="26">
        <f t="shared" si="18"/>
        <v>-1321342</v>
      </c>
      <c r="T116" s="27">
        <f t="shared" si="19"/>
        <v>6.9307146072387698E-3</v>
      </c>
    </row>
    <row r="117" spans="1:20" x14ac:dyDescent="0.25">
      <c r="A117" s="41">
        <v>1</v>
      </c>
      <c r="B117" s="41">
        <v>8</v>
      </c>
      <c r="C117" s="41">
        <v>8</v>
      </c>
      <c r="D117" s="41">
        <v>8</v>
      </c>
      <c r="E117" s="41">
        <v>7</v>
      </c>
      <c r="F117" s="41" t="s">
        <v>10</v>
      </c>
      <c r="G117" s="41" t="s">
        <v>104</v>
      </c>
      <c r="H117" s="41" t="s">
        <v>130</v>
      </c>
      <c r="I117" s="41">
        <v>8</v>
      </c>
      <c r="J117" t="s">
        <v>95</v>
      </c>
      <c r="K117">
        <v>71</v>
      </c>
      <c r="P117" s="24">
        <f t="shared" si="15"/>
        <v>1800</v>
      </c>
      <c r="Q117" s="25">
        <f t="shared" si="16"/>
        <v>0.02</v>
      </c>
      <c r="R117" s="14">
        <f t="shared" si="17"/>
        <v>15331133</v>
      </c>
      <c r="S117" s="26">
        <f t="shared" si="18"/>
        <v>-1446083</v>
      </c>
      <c r="T117" s="27">
        <f t="shared" si="19"/>
        <v>7.5850071907043451E-3</v>
      </c>
    </row>
    <row r="118" spans="1:20" x14ac:dyDescent="0.25">
      <c r="A118" s="41">
        <v>1</v>
      </c>
      <c r="B118" s="41">
        <v>8</v>
      </c>
      <c r="C118" s="41">
        <v>8</v>
      </c>
      <c r="D118" s="41" t="s">
        <v>77</v>
      </c>
      <c r="E118" s="41">
        <v>7</v>
      </c>
      <c r="F118" s="41" t="s">
        <v>111</v>
      </c>
      <c r="G118" s="41" t="s">
        <v>51</v>
      </c>
      <c r="H118" s="41">
        <v>5</v>
      </c>
      <c r="I118" s="41">
        <v>8</v>
      </c>
      <c r="J118">
        <v>27</v>
      </c>
      <c r="K118" t="s">
        <v>178</v>
      </c>
      <c r="O118" s="40"/>
      <c r="P118" s="24">
        <f t="shared" si="15"/>
        <v>1900</v>
      </c>
      <c r="Q118" s="25">
        <f t="shared" si="16"/>
        <v>0.02</v>
      </c>
      <c r="R118" s="14">
        <f t="shared" si="17"/>
        <v>15202821</v>
      </c>
      <c r="S118" s="26">
        <f t="shared" si="18"/>
        <v>-1574395</v>
      </c>
      <c r="T118" s="27">
        <f t="shared" si="19"/>
        <v>8.2580304145812976E-3</v>
      </c>
    </row>
    <row r="119" spans="1:20" x14ac:dyDescent="0.25">
      <c r="A119" s="41">
        <v>1</v>
      </c>
      <c r="B119" s="41">
        <v>8</v>
      </c>
      <c r="C119" s="41">
        <v>8</v>
      </c>
      <c r="D119" s="41" t="s">
        <v>87</v>
      </c>
      <c r="E119" s="41">
        <v>7</v>
      </c>
      <c r="F119" s="41" t="s">
        <v>91</v>
      </c>
      <c r="G119" s="41" t="s">
        <v>179</v>
      </c>
      <c r="H119" s="41">
        <v>46</v>
      </c>
      <c r="I119" s="41">
        <v>8</v>
      </c>
      <c r="J119" t="s">
        <v>71</v>
      </c>
      <c r="K119" t="s">
        <v>76</v>
      </c>
      <c r="P119" s="24">
        <f t="shared" si="15"/>
        <v>2000</v>
      </c>
      <c r="Q119" s="25">
        <f t="shared" si="16"/>
        <v>0.02</v>
      </c>
      <c r="R119" s="14">
        <f t="shared" si="17"/>
        <v>15076678</v>
      </c>
      <c r="S119" s="26">
        <f t="shared" si="18"/>
        <v>-1700538</v>
      </c>
      <c r="T119" s="27">
        <f t="shared" si="19"/>
        <v>8.9196767807006826E-3</v>
      </c>
    </row>
    <row r="120" spans="1:20" x14ac:dyDescent="0.25">
      <c r="A120" s="41">
        <v>1</v>
      </c>
      <c r="B120" s="41">
        <v>8</v>
      </c>
      <c r="C120" s="41">
        <v>8</v>
      </c>
      <c r="D120" s="41">
        <v>34</v>
      </c>
      <c r="E120" s="41">
        <v>8</v>
      </c>
      <c r="F120" s="41" t="s">
        <v>37</v>
      </c>
      <c r="G120" s="41">
        <v>21</v>
      </c>
      <c r="H120" s="41">
        <v>7</v>
      </c>
      <c r="I120" s="41">
        <v>8</v>
      </c>
      <c r="J120" s="28" t="s">
        <v>35</v>
      </c>
      <c r="K120" s="28" t="s">
        <v>16</v>
      </c>
      <c r="L120" s="77"/>
      <c r="M120" s="77"/>
      <c r="N120" s="77"/>
      <c r="O120" s="78"/>
      <c r="P120" s="53">
        <f t="shared" si="15"/>
        <v>2100</v>
      </c>
      <c r="Q120" s="54">
        <f t="shared" si="16"/>
        <v>0.02</v>
      </c>
      <c r="R120" s="55">
        <f t="shared" si="17"/>
        <v>14950663</v>
      </c>
      <c r="S120" s="56">
        <f t="shared" si="18"/>
        <v>-1826553</v>
      </c>
      <c r="T120" s="57">
        <f t="shared" si="19"/>
        <v>9.5806517601013177E-3</v>
      </c>
    </row>
    <row r="121" spans="1:20" x14ac:dyDescent="0.25">
      <c r="A121" s="41">
        <v>1</v>
      </c>
      <c r="B121" s="41">
        <v>8</v>
      </c>
      <c r="C121" s="41">
        <v>8</v>
      </c>
      <c r="D121" s="41">
        <v>98</v>
      </c>
      <c r="E121" s="41">
        <v>8</v>
      </c>
      <c r="F121" s="41" t="s">
        <v>67</v>
      </c>
      <c r="G121" s="41">
        <v>33</v>
      </c>
      <c r="H121" s="41">
        <v>43</v>
      </c>
      <c r="I121" s="41">
        <v>8</v>
      </c>
      <c r="J121" s="28">
        <v>84</v>
      </c>
      <c r="K121" s="28" t="s">
        <v>98</v>
      </c>
      <c r="L121" s="77"/>
      <c r="M121" s="77"/>
      <c r="N121" s="77"/>
      <c r="O121" s="77"/>
      <c r="P121" s="53">
        <f t="shared" si="15"/>
        <v>2200</v>
      </c>
      <c r="Q121" s="54">
        <f t="shared" si="16"/>
        <v>0.02</v>
      </c>
      <c r="R121" s="55">
        <f t="shared" si="17"/>
        <v>14824259</v>
      </c>
      <c r="S121" s="56">
        <f t="shared" si="18"/>
        <v>-1952957</v>
      </c>
      <c r="T121" s="57">
        <f t="shared" si="19"/>
        <v>1.0243667125701903E-2</v>
      </c>
    </row>
    <row r="122" spans="1:20" x14ac:dyDescent="0.25">
      <c r="A122" s="41">
        <v>1</v>
      </c>
      <c r="B122" s="41">
        <v>8</v>
      </c>
      <c r="C122" s="41">
        <v>8</v>
      </c>
      <c r="D122" s="41" t="s">
        <v>74</v>
      </c>
      <c r="E122" s="41">
        <v>8</v>
      </c>
      <c r="F122" s="41" t="s">
        <v>19</v>
      </c>
      <c r="G122" s="41" t="s">
        <v>62</v>
      </c>
      <c r="H122" s="41" t="s">
        <v>128</v>
      </c>
      <c r="I122" s="41">
        <v>8</v>
      </c>
      <c r="J122" s="28">
        <v>52</v>
      </c>
      <c r="K122" s="28">
        <v>1</v>
      </c>
      <c r="L122" s="77"/>
      <c r="M122" s="77"/>
      <c r="N122" s="77"/>
      <c r="O122" s="78"/>
      <c r="P122" s="53">
        <f t="shared" si="15"/>
        <v>2300</v>
      </c>
      <c r="Q122" s="54">
        <f t="shared" si="16"/>
        <v>0.02</v>
      </c>
      <c r="R122" s="55">
        <f t="shared" si="17"/>
        <v>14696107</v>
      </c>
      <c r="S122" s="56">
        <f t="shared" si="18"/>
        <v>-2081109</v>
      </c>
      <c r="T122" s="57">
        <f t="shared" si="19"/>
        <v>1.091585111618042E-2</v>
      </c>
    </row>
    <row r="123" spans="1:20" x14ac:dyDescent="0.25">
      <c r="A123" s="41">
        <v>1</v>
      </c>
      <c r="B123" s="41">
        <v>8</v>
      </c>
      <c r="C123" s="41">
        <v>8</v>
      </c>
      <c r="D123" s="41">
        <v>60</v>
      </c>
      <c r="E123" s="41">
        <v>9</v>
      </c>
      <c r="F123" s="41" t="s">
        <v>92</v>
      </c>
      <c r="G123" s="41">
        <v>48</v>
      </c>
      <c r="H123" s="41">
        <v>61</v>
      </c>
      <c r="I123" s="41">
        <v>8</v>
      </c>
      <c r="J123" s="28" t="s">
        <v>34</v>
      </c>
      <c r="K123" s="28" t="s">
        <v>79</v>
      </c>
      <c r="L123" s="77"/>
      <c r="M123" s="77"/>
      <c r="N123" s="77"/>
      <c r="O123" s="77"/>
      <c r="P123" s="53">
        <f t="shared" si="15"/>
        <v>2400</v>
      </c>
      <c r="Q123" s="54">
        <f t="shared" si="16"/>
        <v>0.02</v>
      </c>
      <c r="R123" s="55">
        <f t="shared" si="17"/>
        <v>14567521</v>
      </c>
      <c r="S123" s="56">
        <f t="shared" si="18"/>
        <v>-2209695</v>
      </c>
      <c r="T123" s="57">
        <f t="shared" si="19"/>
        <v>1.1590311527252197E-2</v>
      </c>
    </row>
    <row r="124" spans="1:20" x14ac:dyDescent="0.25">
      <c r="A124" s="41">
        <v>1</v>
      </c>
      <c r="B124" s="41">
        <v>8</v>
      </c>
      <c r="C124" s="41">
        <v>8</v>
      </c>
      <c r="D124" s="41" t="s">
        <v>9</v>
      </c>
      <c r="E124" s="41">
        <v>9</v>
      </c>
      <c r="F124" s="41" t="s">
        <v>81</v>
      </c>
      <c r="G124" s="41" t="s">
        <v>126</v>
      </c>
      <c r="H124" s="41">
        <v>31</v>
      </c>
      <c r="I124" s="41">
        <v>8</v>
      </c>
      <c r="J124" s="28" t="s">
        <v>55</v>
      </c>
      <c r="K124" s="28">
        <v>53</v>
      </c>
      <c r="L124" s="77"/>
      <c r="M124" s="77"/>
      <c r="N124" s="77"/>
      <c r="O124" s="78"/>
      <c r="P124" s="53">
        <f t="shared" si="15"/>
        <v>2500</v>
      </c>
      <c r="Q124" s="54">
        <f t="shared" si="16"/>
        <v>0.02</v>
      </c>
      <c r="R124" s="55">
        <f t="shared" si="17"/>
        <v>14437169</v>
      </c>
      <c r="S124" s="56">
        <f t="shared" si="18"/>
        <v>-2340047</v>
      </c>
      <c r="T124" s="57">
        <f t="shared" si="19"/>
        <v>1.2274034976959227E-2</v>
      </c>
    </row>
    <row r="125" spans="1:20" x14ac:dyDescent="0.25">
      <c r="A125" s="41">
        <v>1</v>
      </c>
      <c r="B125" s="41">
        <v>8</v>
      </c>
      <c r="C125" s="41">
        <v>8</v>
      </c>
      <c r="D125" s="41">
        <v>28</v>
      </c>
      <c r="E125" s="41" t="s">
        <v>0</v>
      </c>
      <c r="F125" s="41" t="s">
        <v>93</v>
      </c>
      <c r="G125" s="41" t="s">
        <v>109</v>
      </c>
      <c r="H125" s="41" t="s">
        <v>11</v>
      </c>
      <c r="I125" s="41">
        <v>8</v>
      </c>
      <c r="J125" s="28" t="s">
        <v>56</v>
      </c>
      <c r="K125" s="28">
        <v>13</v>
      </c>
      <c r="L125" s="77"/>
      <c r="M125" s="77"/>
      <c r="N125" s="77"/>
      <c r="O125" s="77"/>
      <c r="P125" s="53">
        <f t="shared" si="15"/>
        <v>2600</v>
      </c>
      <c r="Q125" s="54">
        <f t="shared" si="16"/>
        <v>0.02</v>
      </c>
      <c r="R125" s="55">
        <f t="shared" si="17"/>
        <v>14310443</v>
      </c>
      <c r="S125" s="56">
        <f t="shared" si="18"/>
        <v>-2466773</v>
      </c>
      <c r="T125" s="57">
        <f t="shared" si="19"/>
        <v>1.2938739299774168E-2</v>
      </c>
    </row>
    <row r="126" spans="1:20" x14ac:dyDescent="0.25">
      <c r="A126" s="41">
        <v>1</v>
      </c>
      <c r="B126" s="41">
        <v>8</v>
      </c>
      <c r="C126" s="41">
        <v>8</v>
      </c>
      <c r="D126" s="41" t="s">
        <v>105</v>
      </c>
      <c r="E126" s="41" t="s">
        <v>0</v>
      </c>
      <c r="F126" s="41" t="s">
        <v>46</v>
      </c>
      <c r="G126" s="41">
        <v>64</v>
      </c>
      <c r="H126" s="41" t="s">
        <v>52</v>
      </c>
      <c r="I126" s="41">
        <v>8</v>
      </c>
      <c r="J126" s="28">
        <v>21</v>
      </c>
      <c r="K126" s="28" t="s">
        <v>67</v>
      </c>
      <c r="L126" s="77"/>
      <c r="M126" s="77"/>
      <c r="N126" s="77"/>
      <c r="O126" s="77"/>
      <c r="P126" s="53">
        <f t="shared" si="15"/>
        <v>2700</v>
      </c>
      <c r="Q126" s="54">
        <f t="shared" si="16"/>
        <v>0.02</v>
      </c>
      <c r="R126" s="55">
        <f t="shared" si="17"/>
        <v>14181573</v>
      </c>
      <c r="S126" s="56">
        <f t="shared" si="18"/>
        <v>-2595643</v>
      </c>
      <c r="T126" s="57">
        <f t="shared" si="19"/>
        <v>1.3614689350128174E-2</v>
      </c>
    </row>
    <row r="127" spans="1:20" x14ac:dyDescent="0.25">
      <c r="A127" s="41">
        <v>1</v>
      </c>
      <c r="B127" s="41">
        <v>8</v>
      </c>
      <c r="C127" s="41">
        <v>8</v>
      </c>
      <c r="D127" s="41" t="s">
        <v>29</v>
      </c>
      <c r="E127" s="41" t="s">
        <v>0</v>
      </c>
      <c r="F127" s="41" t="s">
        <v>59</v>
      </c>
      <c r="G127" s="41" t="s">
        <v>85</v>
      </c>
      <c r="H127" s="41" t="s">
        <v>92</v>
      </c>
      <c r="I127" s="41">
        <v>8</v>
      </c>
      <c r="J127" s="28" t="s">
        <v>39</v>
      </c>
      <c r="K127" s="28">
        <v>4</v>
      </c>
      <c r="L127" s="77"/>
      <c r="M127" s="77"/>
      <c r="N127" s="77"/>
      <c r="O127" s="78"/>
      <c r="P127" s="53">
        <f t="shared" si="15"/>
        <v>2800</v>
      </c>
      <c r="Q127" s="54">
        <f t="shared" si="16"/>
        <v>0.02</v>
      </c>
      <c r="R127" s="55">
        <f t="shared" si="17"/>
        <v>14052830</v>
      </c>
      <c r="S127" s="56">
        <f t="shared" si="18"/>
        <v>-2724386</v>
      </c>
      <c r="T127" s="57">
        <f t="shared" si="19"/>
        <v>1.4289973258972166E-2</v>
      </c>
    </row>
    <row r="128" spans="1:20" x14ac:dyDescent="0.25">
      <c r="A128" s="41">
        <v>1</v>
      </c>
      <c r="B128" s="41">
        <v>8</v>
      </c>
      <c r="C128" s="41">
        <v>8</v>
      </c>
      <c r="D128" s="41">
        <v>54</v>
      </c>
      <c r="E128" s="41" t="s">
        <v>32</v>
      </c>
      <c r="F128" s="41" t="s">
        <v>97</v>
      </c>
      <c r="G128" s="41">
        <v>77</v>
      </c>
      <c r="H128" s="41" t="s">
        <v>48</v>
      </c>
      <c r="I128" s="41">
        <v>8</v>
      </c>
      <c r="J128" s="28" t="s">
        <v>67</v>
      </c>
      <c r="K128" s="28" t="s">
        <v>124</v>
      </c>
      <c r="L128" s="77"/>
      <c r="M128" s="77"/>
      <c r="N128" s="77"/>
      <c r="O128" s="77"/>
      <c r="P128" s="53">
        <f t="shared" si="15"/>
        <v>2900</v>
      </c>
      <c r="Q128" s="54">
        <f t="shared" si="16"/>
        <v>0.02</v>
      </c>
      <c r="R128" s="55">
        <f t="shared" si="17"/>
        <v>13924334</v>
      </c>
      <c r="S128" s="56">
        <f t="shared" si="18"/>
        <v>-2852882</v>
      </c>
      <c r="T128" s="57">
        <f t="shared" si="19"/>
        <v>1.4963961601257323E-2</v>
      </c>
    </row>
    <row r="129" spans="1:20" x14ac:dyDescent="0.25">
      <c r="A129" s="41">
        <v>1</v>
      </c>
      <c r="B129" s="41">
        <v>8</v>
      </c>
      <c r="C129" s="41">
        <v>8</v>
      </c>
      <c r="D129" s="41" t="s">
        <v>66</v>
      </c>
      <c r="E129" s="41" t="s">
        <v>32</v>
      </c>
      <c r="F129" s="41" t="s">
        <v>70</v>
      </c>
      <c r="G129" s="41">
        <v>89</v>
      </c>
      <c r="H129" s="41" t="s">
        <v>117</v>
      </c>
      <c r="I129" s="41">
        <v>8</v>
      </c>
      <c r="J129" s="28" t="s">
        <v>170</v>
      </c>
      <c r="K129" s="28" t="s">
        <v>138</v>
      </c>
      <c r="L129" s="77"/>
      <c r="M129" s="77"/>
      <c r="N129" s="77"/>
      <c r="O129" s="78"/>
      <c r="P129" s="53">
        <f t="shared" si="15"/>
        <v>3000</v>
      </c>
      <c r="Q129" s="54">
        <f t="shared" si="16"/>
        <v>0.02</v>
      </c>
      <c r="R129" s="55">
        <f t="shared" si="17"/>
        <v>13797695</v>
      </c>
      <c r="S129" s="56">
        <f t="shared" si="18"/>
        <v>-2979521</v>
      </c>
      <c r="T129" s="57">
        <f t="shared" si="19"/>
        <v>1.5628209590911865E-2</v>
      </c>
    </row>
    <row r="130" spans="1:20" x14ac:dyDescent="0.25">
      <c r="A130"/>
      <c r="B130"/>
      <c r="C130"/>
      <c r="D130"/>
      <c r="E130"/>
      <c r="F130"/>
      <c r="G130"/>
      <c r="H130"/>
      <c r="I130"/>
      <c r="J130" s="28"/>
      <c r="K130" s="28"/>
      <c r="L130" s="77"/>
      <c r="M130" s="77"/>
      <c r="N130" s="77"/>
      <c r="O130" s="77"/>
      <c r="P130" s="53"/>
      <c r="Q130" s="54"/>
      <c r="R130" s="55"/>
      <c r="S130" s="56"/>
      <c r="T130" s="57"/>
    </row>
    <row r="131" spans="1:20" x14ac:dyDescent="0.25">
      <c r="A131"/>
      <c r="B131"/>
      <c r="C131"/>
      <c r="D131"/>
      <c r="E131"/>
      <c r="F131"/>
      <c r="G131"/>
      <c r="H131"/>
      <c r="I131"/>
      <c r="J131" s="28"/>
      <c r="K131" s="28"/>
      <c r="L131" s="77"/>
      <c r="M131" s="77"/>
      <c r="N131" s="77"/>
      <c r="O131" s="78"/>
      <c r="P131" s="53"/>
      <c r="Q131" s="54"/>
      <c r="R131" s="55"/>
      <c r="S131" s="56"/>
      <c r="T131" s="57"/>
    </row>
    <row r="132" spans="1:20" x14ac:dyDescent="0.25">
      <c r="A132"/>
      <c r="B132"/>
      <c r="C132"/>
      <c r="D132"/>
      <c r="E132"/>
      <c r="F132"/>
      <c r="G132"/>
      <c r="H132"/>
      <c r="I132"/>
      <c r="J132" s="28"/>
      <c r="K132" s="28"/>
      <c r="L132" s="77"/>
      <c r="M132" s="77"/>
      <c r="N132" s="77"/>
      <c r="O132" s="77"/>
      <c r="P132" s="53"/>
      <c r="Q132" s="54"/>
      <c r="R132" s="55"/>
      <c r="S132" s="56"/>
      <c r="T132" s="57"/>
    </row>
    <row r="133" spans="1:20" x14ac:dyDescent="0.25">
      <c r="A133"/>
      <c r="B133"/>
      <c r="C133"/>
      <c r="D133"/>
      <c r="E133"/>
      <c r="F133"/>
      <c r="G133"/>
      <c r="H133"/>
      <c r="I133"/>
      <c r="J133"/>
      <c r="K133"/>
      <c r="O133" s="40"/>
      <c r="P133" s="53"/>
      <c r="Q133" s="54"/>
      <c r="R133" s="55"/>
      <c r="S133" s="56"/>
      <c r="T133" s="57"/>
    </row>
    <row r="134" spans="1:20" x14ac:dyDescent="0.25">
      <c r="A134"/>
      <c r="B134"/>
      <c r="C134"/>
      <c r="D134"/>
      <c r="E134"/>
      <c r="F134"/>
      <c r="G134"/>
      <c r="H134"/>
      <c r="I134"/>
      <c r="J134"/>
      <c r="K134"/>
      <c r="P134" s="24"/>
      <c r="Q134" s="25"/>
      <c r="R134" s="14"/>
      <c r="S134" s="26"/>
      <c r="T134" s="27"/>
    </row>
    <row r="135" spans="1:20" x14ac:dyDescent="0.25">
      <c r="A135"/>
      <c r="B135"/>
      <c r="C135"/>
      <c r="D135"/>
      <c r="E135"/>
      <c r="F135"/>
      <c r="G135"/>
      <c r="H135"/>
      <c r="I135"/>
      <c r="J135"/>
      <c r="K135"/>
      <c r="O135" s="40"/>
      <c r="P135" s="24"/>
      <c r="Q135" s="25"/>
      <c r="R135" s="14"/>
      <c r="S135" s="26"/>
      <c r="T135" s="27"/>
    </row>
    <row r="136" spans="1:20" x14ac:dyDescent="0.25">
      <c r="A136"/>
      <c r="B136"/>
      <c r="C136"/>
      <c r="D136"/>
      <c r="E136"/>
      <c r="F136"/>
      <c r="G136"/>
      <c r="H136"/>
      <c r="I136"/>
      <c r="J136"/>
      <c r="K136"/>
      <c r="P136" s="24"/>
      <c r="Q136" s="25"/>
      <c r="R136" s="14"/>
      <c r="S136" s="26"/>
      <c r="T136" s="27"/>
    </row>
    <row r="137" spans="1:20" x14ac:dyDescent="0.25">
      <c r="A137"/>
      <c r="B137"/>
      <c r="C137"/>
      <c r="D137"/>
      <c r="E137"/>
      <c r="F137"/>
      <c r="G137"/>
      <c r="H137"/>
      <c r="I137"/>
      <c r="J137"/>
      <c r="K137"/>
      <c r="O137" s="40"/>
      <c r="P137" s="24"/>
      <c r="Q137" s="25"/>
      <c r="R137" s="14"/>
      <c r="S137" s="26"/>
      <c r="T137" s="27"/>
    </row>
    <row r="138" spans="1:20" x14ac:dyDescent="0.25">
      <c r="A138"/>
      <c r="B138"/>
      <c r="C138"/>
      <c r="D138"/>
      <c r="E138"/>
      <c r="F138"/>
      <c r="G138"/>
      <c r="H138"/>
      <c r="I138"/>
      <c r="J138"/>
      <c r="K138"/>
      <c r="P138" s="24"/>
      <c r="Q138" s="25"/>
      <c r="R138" s="14"/>
      <c r="S138" s="26"/>
      <c r="T138" s="27"/>
    </row>
    <row r="139" spans="1:20" x14ac:dyDescent="0.25">
      <c r="A139"/>
      <c r="B139"/>
      <c r="C139"/>
      <c r="D139"/>
      <c r="E139"/>
      <c r="F139"/>
      <c r="G139"/>
      <c r="H139"/>
      <c r="I139"/>
      <c r="J139"/>
      <c r="K139"/>
      <c r="O139" s="40"/>
      <c r="P139" s="24"/>
      <c r="Q139" s="25"/>
      <c r="R139" s="14"/>
      <c r="S139" s="26"/>
      <c r="T139" s="27"/>
    </row>
    <row r="140" spans="1:20" x14ac:dyDescent="0.25">
      <c r="A140"/>
      <c r="B140"/>
      <c r="C140"/>
      <c r="D140"/>
      <c r="E140"/>
      <c r="F140"/>
      <c r="G140"/>
      <c r="H140"/>
      <c r="I140"/>
      <c r="J140"/>
      <c r="K140"/>
      <c r="P140" s="24"/>
      <c r="Q140" s="25"/>
      <c r="R140" s="14"/>
      <c r="S140" s="26"/>
      <c r="T140" s="27"/>
    </row>
    <row r="141" spans="1:20" x14ac:dyDescent="0.25">
      <c r="A141"/>
      <c r="B141"/>
      <c r="C141"/>
      <c r="D141"/>
      <c r="E141"/>
      <c r="F141"/>
      <c r="G141"/>
      <c r="H141"/>
      <c r="I141"/>
      <c r="J141"/>
      <c r="K141"/>
      <c r="O141" s="40"/>
      <c r="P141" s="24"/>
      <c r="Q141" s="25"/>
      <c r="R141" s="14"/>
      <c r="S141" s="26"/>
      <c r="T141" s="27"/>
    </row>
    <row r="142" spans="1:20" x14ac:dyDescent="0.25">
      <c r="A142"/>
      <c r="B142"/>
      <c r="C142"/>
      <c r="D142"/>
      <c r="E142"/>
      <c r="F142"/>
      <c r="G142"/>
      <c r="H142"/>
      <c r="I142"/>
      <c r="J142"/>
      <c r="K142"/>
      <c r="P142" s="24"/>
      <c r="Q142" s="25"/>
      <c r="R142" s="14"/>
      <c r="S142" s="26"/>
      <c r="T142" s="27"/>
    </row>
    <row r="143" spans="1:20" x14ac:dyDescent="0.25">
      <c r="A143"/>
      <c r="B143"/>
      <c r="C143"/>
      <c r="D143"/>
      <c r="E143"/>
      <c r="F143"/>
      <c r="G143"/>
      <c r="H143"/>
      <c r="I143"/>
      <c r="J143"/>
      <c r="K143"/>
      <c r="O143" s="40"/>
      <c r="P143" s="24"/>
      <c r="Q143" s="25"/>
      <c r="R143" s="14"/>
      <c r="S143" s="26"/>
      <c r="T143" s="27"/>
    </row>
    <row r="144" spans="1:20" x14ac:dyDescent="0.25">
      <c r="A144" s="41"/>
      <c r="B144" s="41"/>
      <c r="C144" s="41"/>
      <c r="D144" s="41"/>
      <c r="E144" s="41"/>
      <c r="F144" s="41"/>
      <c r="G144" s="41"/>
      <c r="H144" s="41"/>
      <c r="I144" s="41"/>
      <c r="J144"/>
      <c r="K144"/>
      <c r="P144" s="24"/>
      <c r="Q144" s="25"/>
      <c r="R144" s="14"/>
      <c r="S144" s="26"/>
      <c r="T144" s="27"/>
    </row>
    <row r="145" spans="1:20" x14ac:dyDescent="0.25">
      <c r="A145" s="41"/>
      <c r="B145" s="41"/>
      <c r="C145" s="41"/>
      <c r="D145" s="41"/>
      <c r="E145" s="41"/>
      <c r="F145" s="41"/>
      <c r="G145" s="41"/>
      <c r="H145" s="41"/>
      <c r="I145" s="41"/>
      <c r="J145"/>
      <c r="K145"/>
      <c r="O145" s="40"/>
      <c r="P145" s="24"/>
      <c r="Q145" s="25"/>
      <c r="R145" s="14"/>
      <c r="S145" s="26"/>
      <c r="T145" s="27"/>
    </row>
    <row r="146" spans="1:20" x14ac:dyDescent="0.25">
      <c r="A146" s="41"/>
      <c r="B146" s="41"/>
      <c r="C146" s="41"/>
      <c r="D146" s="41"/>
      <c r="E146" s="41"/>
      <c r="F146" s="41"/>
      <c r="G146" s="41"/>
      <c r="H146" s="41"/>
      <c r="I146" s="41"/>
      <c r="J146"/>
      <c r="K146"/>
      <c r="P146" s="24"/>
      <c r="Q146" s="25"/>
      <c r="R146" s="14"/>
      <c r="S146" s="26"/>
      <c r="T146" s="27"/>
    </row>
    <row r="147" spans="1:20" x14ac:dyDescent="0.25">
      <c r="A147" s="41"/>
      <c r="B147" s="41"/>
      <c r="C147" s="41"/>
      <c r="D147" s="41"/>
      <c r="E147" s="41"/>
      <c r="F147" s="41"/>
      <c r="G147" s="41"/>
      <c r="H147" s="41"/>
      <c r="I147" s="41"/>
      <c r="J147"/>
      <c r="K147"/>
      <c r="O147" s="40"/>
      <c r="P147" s="24"/>
      <c r="Q147" s="25"/>
      <c r="R147" s="14"/>
      <c r="S147" s="26"/>
      <c r="T147" s="27"/>
    </row>
    <row r="148" spans="1:20" x14ac:dyDescent="0.25">
      <c r="A148" s="41"/>
      <c r="B148" s="41"/>
      <c r="C148" s="41"/>
      <c r="D148" s="41"/>
      <c r="E148" s="41"/>
      <c r="F148" s="41"/>
      <c r="G148" s="41"/>
      <c r="H148" s="41"/>
      <c r="I148" s="41"/>
      <c r="J148"/>
      <c r="K148"/>
      <c r="P148" s="24"/>
      <c r="Q148" s="25"/>
      <c r="R148" s="14"/>
      <c r="S148" s="26"/>
      <c r="T148" s="27"/>
    </row>
    <row r="149" spans="1:20" x14ac:dyDescent="0.25">
      <c r="A149" s="41"/>
      <c r="B149" s="41"/>
      <c r="C149" s="41"/>
      <c r="D149" s="41"/>
      <c r="E149" s="41"/>
      <c r="F149" s="41"/>
      <c r="G149" s="41"/>
      <c r="H149" s="41"/>
      <c r="I149" s="41"/>
      <c r="J149"/>
      <c r="K149"/>
      <c r="O149" s="40"/>
      <c r="P149" s="24"/>
      <c r="Q149" s="25"/>
      <c r="R149" s="14"/>
      <c r="S149" s="26"/>
      <c r="T149" s="27"/>
    </row>
    <row r="150" spans="1:20" x14ac:dyDescent="0.25">
      <c r="A150" s="41"/>
      <c r="B150" s="41"/>
      <c r="C150" s="41"/>
      <c r="D150" s="41"/>
      <c r="E150" s="41"/>
      <c r="F150" s="41"/>
      <c r="G150" s="41"/>
      <c r="H150" s="41"/>
      <c r="I150" s="41"/>
      <c r="J150"/>
      <c r="K150"/>
      <c r="P150" s="24"/>
      <c r="Q150" s="25"/>
      <c r="R150" s="14"/>
      <c r="S150" s="26"/>
      <c r="T150" s="27"/>
    </row>
    <row r="151" spans="1:20" x14ac:dyDescent="0.25">
      <c r="A151" s="41"/>
      <c r="B151" s="41"/>
      <c r="C151" s="41"/>
      <c r="D151" s="41"/>
      <c r="E151" s="41"/>
      <c r="F151" s="41"/>
      <c r="G151" s="41"/>
      <c r="H151" s="41"/>
      <c r="I151" s="41"/>
      <c r="J151"/>
      <c r="K151"/>
      <c r="O151" s="40"/>
      <c r="P151" s="24"/>
      <c r="Q151" s="25"/>
      <c r="R151" s="14"/>
      <c r="S151" s="26"/>
      <c r="T151" s="27"/>
    </row>
    <row r="152" spans="1:20" x14ac:dyDescent="0.25">
      <c r="A152" s="41"/>
      <c r="B152" s="41"/>
      <c r="C152" s="41"/>
      <c r="D152" s="41"/>
      <c r="E152" s="41"/>
      <c r="F152" s="41"/>
      <c r="G152" s="41"/>
      <c r="H152" s="41"/>
      <c r="I152" s="41"/>
      <c r="J152"/>
      <c r="K152"/>
      <c r="P152" s="24"/>
      <c r="Q152" s="25"/>
      <c r="R152" s="14"/>
      <c r="S152" s="26"/>
      <c r="T152" s="27"/>
    </row>
    <row r="153" spans="1:20" x14ac:dyDescent="0.25">
      <c r="A153" s="41"/>
      <c r="B153" s="41"/>
      <c r="C153" s="41"/>
      <c r="D153" s="41"/>
      <c r="E153" s="41"/>
      <c r="F153" s="41"/>
      <c r="G153" s="41"/>
      <c r="H153" s="41"/>
      <c r="I153" s="41"/>
      <c r="J153"/>
      <c r="K153"/>
      <c r="O153" s="40"/>
      <c r="P153" s="24"/>
      <c r="Q153" s="25"/>
      <c r="R153" s="14"/>
      <c r="S153" s="26"/>
      <c r="T153" s="27"/>
    </row>
    <row r="154" spans="1:20" x14ac:dyDescent="0.25">
      <c r="A154" s="41"/>
      <c r="B154" s="41"/>
      <c r="C154" s="41"/>
      <c r="D154" s="41"/>
      <c r="E154" s="41"/>
      <c r="F154" s="41"/>
      <c r="G154" s="41"/>
      <c r="H154" s="41"/>
      <c r="I154" s="41"/>
      <c r="J154"/>
      <c r="K154"/>
      <c r="P154" s="24"/>
      <c r="Q154" s="25"/>
      <c r="R154" s="14"/>
      <c r="S154" s="26"/>
      <c r="T154" s="27"/>
    </row>
    <row r="155" spans="1:20" x14ac:dyDescent="0.25">
      <c r="A155" s="41"/>
      <c r="B155" s="41"/>
      <c r="C155" s="41"/>
      <c r="D155" s="41"/>
      <c r="E155" s="41"/>
      <c r="F155" s="41"/>
      <c r="G155" s="41"/>
      <c r="H155" s="41"/>
      <c r="I155" s="41"/>
      <c r="J155"/>
      <c r="K155"/>
      <c r="O155" s="40"/>
      <c r="P155" s="24"/>
      <c r="Q155" s="25"/>
      <c r="R155" s="14"/>
      <c r="S155" s="26"/>
      <c r="T155" s="27"/>
    </row>
    <row r="156" spans="1:20" x14ac:dyDescent="0.25">
      <c r="A156" s="41"/>
      <c r="B156" s="41"/>
      <c r="C156" s="41"/>
      <c r="D156" s="41"/>
      <c r="E156" s="41"/>
      <c r="F156" s="41"/>
      <c r="G156" s="41"/>
      <c r="H156" s="41"/>
      <c r="I156" s="41"/>
      <c r="J156"/>
      <c r="K156"/>
      <c r="P156" s="24"/>
      <c r="Q156" s="25"/>
      <c r="R156" s="14"/>
      <c r="S156" s="26"/>
      <c r="T156" s="27"/>
    </row>
    <row r="157" spans="1:20" x14ac:dyDescent="0.25">
      <c r="A157" s="41"/>
      <c r="B157" s="41"/>
      <c r="C157" s="41"/>
      <c r="D157" s="41"/>
      <c r="E157" s="41"/>
      <c r="F157" s="41"/>
      <c r="G157" s="41"/>
      <c r="H157" s="41"/>
      <c r="I157" s="41"/>
      <c r="J157"/>
      <c r="K157"/>
      <c r="O157" s="40"/>
      <c r="P157" s="24"/>
      <c r="Q157" s="25"/>
      <c r="R157" s="14"/>
      <c r="S157" s="26"/>
      <c r="T157" s="27"/>
    </row>
    <row r="158" spans="1:20" x14ac:dyDescent="0.25">
      <c r="A158" s="41"/>
      <c r="B158" s="41"/>
      <c r="C158" s="41"/>
      <c r="D158" s="41"/>
      <c r="E158" s="41"/>
      <c r="F158" s="41"/>
      <c r="G158" s="41"/>
      <c r="H158" s="41"/>
      <c r="I158" s="41"/>
      <c r="J158"/>
      <c r="K158"/>
      <c r="P158" s="24"/>
      <c r="Q158" s="25"/>
      <c r="R158" s="14"/>
      <c r="S158" s="26"/>
      <c r="T158" s="27"/>
    </row>
    <row r="159" spans="1:20" x14ac:dyDescent="0.25">
      <c r="A159" s="41"/>
      <c r="B159" s="41"/>
      <c r="C159" s="41"/>
      <c r="D159" s="41"/>
      <c r="E159" s="41"/>
      <c r="F159" s="41"/>
      <c r="G159" s="41"/>
      <c r="H159" s="41"/>
      <c r="I159" s="41"/>
      <c r="J159"/>
      <c r="K159"/>
      <c r="O159" s="40"/>
      <c r="P159" s="24"/>
      <c r="Q159" s="25"/>
      <c r="R159" s="14"/>
      <c r="S159" s="26"/>
      <c r="T159" s="27"/>
    </row>
    <row r="160" spans="1:20" x14ac:dyDescent="0.25">
      <c r="A160" s="41"/>
      <c r="B160" s="41"/>
      <c r="C160" s="41"/>
      <c r="D160" s="41"/>
      <c r="E160" s="41"/>
      <c r="F160" s="41"/>
      <c r="G160" s="41"/>
      <c r="H160" s="41"/>
      <c r="I160" s="41"/>
      <c r="J160"/>
      <c r="K160"/>
      <c r="P160" s="24"/>
      <c r="Q160" s="25"/>
      <c r="R160" s="14"/>
      <c r="S160" s="26"/>
      <c r="T160" s="27"/>
    </row>
    <row r="161" spans="1:20" x14ac:dyDescent="0.25">
      <c r="A161" s="41"/>
      <c r="B161" s="41"/>
      <c r="C161" s="41"/>
      <c r="D161" s="41"/>
      <c r="E161" s="41"/>
      <c r="F161" s="41"/>
      <c r="G161" s="41"/>
      <c r="H161" s="41"/>
      <c r="I161" s="41"/>
      <c r="J161"/>
      <c r="K161"/>
      <c r="O161" s="40"/>
      <c r="P161" s="24"/>
      <c r="Q161" s="25"/>
      <c r="R161" s="14"/>
      <c r="S161" s="26"/>
      <c r="T161" s="27"/>
    </row>
    <row r="162" spans="1:20" x14ac:dyDescent="0.25">
      <c r="A162" s="41"/>
      <c r="B162" s="41"/>
      <c r="C162" s="41"/>
      <c r="D162" s="41"/>
      <c r="E162" s="41"/>
      <c r="F162" s="41"/>
      <c r="G162" s="41"/>
      <c r="H162" s="41"/>
      <c r="I162" s="41"/>
      <c r="J162"/>
      <c r="K162"/>
      <c r="P162" s="24"/>
      <c r="Q162" s="25"/>
      <c r="R162" s="14"/>
      <c r="S162" s="26"/>
      <c r="T162" s="27"/>
    </row>
    <row r="163" spans="1:20" x14ac:dyDescent="0.25">
      <c r="A163" s="41"/>
      <c r="B163" s="41"/>
      <c r="C163" s="41"/>
      <c r="D163" s="41"/>
      <c r="E163" s="41"/>
      <c r="F163" s="41"/>
      <c r="G163" s="41"/>
      <c r="H163" s="41"/>
      <c r="I163" s="41"/>
      <c r="J163"/>
      <c r="K163"/>
      <c r="O163" s="40"/>
      <c r="P163" s="24"/>
      <c r="Q163" s="25"/>
      <c r="R163" s="14"/>
      <c r="S163" s="26"/>
      <c r="T163" s="27"/>
    </row>
    <row r="164" spans="1:20" x14ac:dyDescent="0.25">
      <c r="A164" s="41"/>
      <c r="B164" s="41"/>
      <c r="C164" s="41"/>
      <c r="D164" s="41"/>
      <c r="E164" s="41"/>
      <c r="F164" s="41"/>
      <c r="G164" s="41"/>
      <c r="H164" s="41"/>
      <c r="I164" s="41"/>
      <c r="J164"/>
      <c r="K164"/>
      <c r="P164" s="24"/>
      <c r="Q164" s="25"/>
      <c r="R164" s="14"/>
      <c r="S164" s="26"/>
      <c r="T164" s="27"/>
    </row>
  </sheetData>
  <mergeCells count="17">
    <mergeCell ref="A97:T97"/>
    <mergeCell ref="A98:O98"/>
    <mergeCell ref="J16:N16"/>
    <mergeCell ref="A18:T18"/>
    <mergeCell ref="A19:O19"/>
    <mergeCell ref="J15:N15"/>
    <mergeCell ref="J3:L3"/>
    <mergeCell ref="J4:L4"/>
    <mergeCell ref="J5:L5"/>
    <mergeCell ref="J6:L6"/>
    <mergeCell ref="J8:N8"/>
    <mergeCell ref="J9:N9"/>
    <mergeCell ref="J10:N10"/>
    <mergeCell ref="J11:N11"/>
    <mergeCell ref="J12:N12"/>
    <mergeCell ref="J13:N13"/>
    <mergeCell ref="J14:N14"/>
  </mergeCells>
  <conditionalFormatting sqref="S20:S88">
    <cfRule type="cellIs" dxfId="21" priority="8" operator="lessThan">
      <formula>0</formula>
    </cfRule>
  </conditionalFormatting>
  <conditionalFormatting sqref="S89:S90 S93">
    <cfRule type="cellIs" dxfId="20" priority="7" operator="lessThan">
      <formula>0</formula>
    </cfRule>
  </conditionalFormatting>
  <conditionalFormatting sqref="S91:S92">
    <cfRule type="cellIs" dxfId="19" priority="5" operator="lessThan">
      <formula>0</formula>
    </cfRule>
  </conditionalFormatting>
  <conditionalFormatting sqref="S99:S164">
    <cfRule type="cellIs" dxfId="18" priority="1" operator="lessThan">
      <formula>0</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2"/>
  <sheetViews>
    <sheetView tabSelected="1" zoomScale="70" zoomScaleNormal="70" workbookViewId="0">
      <selection activeCell="AC64" sqref="AC64"/>
    </sheetView>
  </sheetViews>
  <sheetFormatPr defaultRowHeight="15" x14ac:dyDescent="0.25"/>
  <cols>
    <col min="1" max="3" width="3.7109375" style="1" customWidth="1"/>
    <col min="4" max="5" width="3.7109375" style="20" customWidth="1"/>
    <col min="6" max="8" width="3.7109375" style="21" customWidth="1"/>
    <col min="9" max="9" width="3.7109375" style="22" customWidth="1"/>
    <col min="10" max="11" width="3.7109375" style="23" customWidth="1"/>
    <col min="12" max="15" width="3.7109375" style="1" customWidth="1"/>
    <col min="16" max="17" width="15.7109375" customWidth="1"/>
    <col min="18" max="19" width="15.7109375" hidden="1" customWidth="1"/>
    <col min="20" max="20" width="15.7109375" style="3" customWidth="1"/>
  </cols>
  <sheetData>
    <row r="1" spans="4:20" x14ac:dyDescent="0.25">
      <c r="D1" s="1"/>
      <c r="E1" s="1"/>
      <c r="F1" s="1"/>
      <c r="G1" s="1"/>
      <c r="H1" s="1"/>
      <c r="I1" s="2"/>
      <c r="J1" s="2"/>
      <c r="K1" s="2"/>
      <c r="L1" s="2"/>
      <c r="M1" s="2"/>
      <c r="N1" s="2"/>
    </row>
    <row r="2" spans="4:20" x14ac:dyDescent="0.25">
      <c r="D2" s="1"/>
      <c r="E2" s="1"/>
      <c r="F2" s="1"/>
      <c r="G2" s="1"/>
      <c r="H2" s="1"/>
      <c r="I2" s="2"/>
      <c r="J2" s="2"/>
      <c r="K2" s="2"/>
      <c r="L2" s="2"/>
      <c r="M2" s="2"/>
      <c r="N2" s="2"/>
    </row>
    <row r="3" spans="4:20" x14ac:dyDescent="0.25">
      <c r="D3" s="1"/>
      <c r="E3" s="1"/>
      <c r="F3" s="1"/>
      <c r="G3" s="1"/>
      <c r="H3" s="1"/>
      <c r="I3" s="4" t="s">
        <v>140</v>
      </c>
      <c r="J3" s="59">
        <v>3.3</v>
      </c>
      <c r="K3" s="59"/>
      <c r="L3" s="59"/>
      <c r="M3" s="2"/>
      <c r="N3" s="2"/>
    </row>
    <row r="4" spans="4:20" x14ac:dyDescent="0.25">
      <c r="D4" s="1"/>
      <c r="E4" s="1"/>
      <c r="F4" s="1"/>
      <c r="G4" s="1"/>
      <c r="H4" s="1"/>
      <c r="I4" s="5" t="s">
        <v>141</v>
      </c>
      <c r="J4" s="59">
        <v>1.5</v>
      </c>
      <c r="K4" s="59"/>
      <c r="L4" s="59"/>
      <c r="M4" s="2"/>
      <c r="N4" s="2"/>
    </row>
    <row r="5" spans="4:20" x14ac:dyDescent="0.25">
      <c r="D5" s="1"/>
      <c r="E5" s="1"/>
      <c r="F5" s="1"/>
      <c r="G5" s="1"/>
      <c r="H5" s="1"/>
      <c r="I5" s="5" t="s">
        <v>142</v>
      </c>
      <c r="J5" s="60">
        <v>24</v>
      </c>
      <c r="K5" s="60"/>
      <c r="L5" s="60"/>
      <c r="M5" s="2"/>
      <c r="N5" s="2"/>
    </row>
    <row r="6" spans="4:20" x14ac:dyDescent="0.25">
      <c r="D6" s="1"/>
      <c r="E6" s="1"/>
      <c r="F6" s="1"/>
      <c r="G6" s="1"/>
      <c r="H6" s="1"/>
      <c r="I6" s="5" t="s">
        <v>143</v>
      </c>
      <c r="J6" s="61">
        <f>J4/J3*(2^($J$5-1))</f>
        <v>3813003.6363636367</v>
      </c>
      <c r="K6" s="61"/>
      <c r="L6" s="61"/>
      <c r="M6" s="6"/>
      <c r="N6" s="6"/>
      <c r="O6" s="7"/>
      <c r="T6" s="72" t="s">
        <v>190</v>
      </c>
    </row>
    <row r="7" spans="4:20" x14ac:dyDescent="0.25">
      <c r="D7" s="1"/>
      <c r="E7" s="1"/>
      <c r="F7" s="1"/>
      <c r="G7" s="1"/>
      <c r="H7" s="1"/>
      <c r="I7" s="8"/>
      <c r="J7" s="9"/>
      <c r="K7" s="9"/>
      <c r="L7" s="9"/>
      <c r="M7" s="9"/>
      <c r="N7" s="9"/>
      <c r="O7" s="10"/>
      <c r="T7" s="72" t="s">
        <v>214</v>
      </c>
    </row>
    <row r="8" spans="4:20" x14ac:dyDescent="0.25">
      <c r="D8" s="1"/>
      <c r="E8" s="1"/>
      <c r="F8" s="1"/>
      <c r="G8" s="1"/>
      <c r="H8" s="1"/>
      <c r="I8" s="4" t="s">
        <v>144</v>
      </c>
      <c r="J8" s="62" t="s">
        <v>145</v>
      </c>
      <c r="K8" s="62"/>
      <c r="L8" s="62"/>
      <c r="M8" s="62"/>
      <c r="N8" s="62"/>
      <c r="O8" s="10"/>
      <c r="T8" s="72" t="s">
        <v>212</v>
      </c>
    </row>
    <row r="9" spans="4:20" x14ac:dyDescent="0.25">
      <c r="D9" s="1"/>
      <c r="E9" s="1"/>
      <c r="F9" s="1"/>
      <c r="G9" s="1"/>
      <c r="H9" s="1"/>
      <c r="I9" s="11">
        <v>1</v>
      </c>
      <c r="J9" s="58">
        <f>2*10^-9</f>
        <v>2.0000000000000001E-9</v>
      </c>
      <c r="K9" s="58"/>
      <c r="L9" s="58"/>
      <c r="M9" s="58"/>
      <c r="N9" s="58"/>
      <c r="O9" s="12" t="s">
        <v>146</v>
      </c>
    </row>
    <row r="10" spans="4:20" x14ac:dyDescent="0.25">
      <c r="D10" s="1"/>
      <c r="E10" s="1"/>
      <c r="F10" s="1"/>
      <c r="G10" s="1"/>
      <c r="H10" s="1"/>
      <c r="I10" s="11">
        <v>2</v>
      </c>
      <c r="J10" s="58">
        <f>20*10^-9</f>
        <v>2E-8</v>
      </c>
      <c r="K10" s="58"/>
      <c r="L10" s="58"/>
      <c r="M10" s="58"/>
      <c r="N10" s="58"/>
      <c r="O10" s="12" t="s">
        <v>147</v>
      </c>
    </row>
    <row r="11" spans="4:20" x14ac:dyDescent="0.25">
      <c r="D11" s="1"/>
      <c r="E11" s="1"/>
      <c r="F11" s="1"/>
      <c r="G11" s="1"/>
      <c r="H11" s="1"/>
      <c r="I11" s="11">
        <v>3</v>
      </c>
      <c r="J11" s="58">
        <f>200*10^-9</f>
        <v>2.0000000000000002E-7</v>
      </c>
      <c r="K11" s="58"/>
      <c r="L11" s="58"/>
      <c r="M11" s="58"/>
      <c r="N11" s="58"/>
      <c r="O11" s="12" t="s">
        <v>148</v>
      </c>
    </row>
    <row r="12" spans="4:20" x14ac:dyDescent="0.25">
      <c r="D12" s="1"/>
      <c r="E12" s="1"/>
      <c r="F12" s="1"/>
      <c r="G12" s="1"/>
      <c r="H12" s="1"/>
      <c r="I12" s="11">
        <v>4</v>
      </c>
      <c r="J12" s="58">
        <f>2*10^-6</f>
        <v>1.9999999999999999E-6</v>
      </c>
      <c r="K12" s="58"/>
      <c r="L12" s="58"/>
      <c r="M12" s="58"/>
      <c r="N12" s="58"/>
      <c r="O12" s="12" t="s">
        <v>149</v>
      </c>
    </row>
    <row r="13" spans="4:20" x14ac:dyDescent="0.25">
      <c r="D13" s="1"/>
      <c r="E13" s="1"/>
      <c r="F13" s="1"/>
      <c r="G13" s="1"/>
      <c r="H13" s="1"/>
      <c r="I13" s="11">
        <v>5</v>
      </c>
      <c r="J13" s="58">
        <f>20*10^-6</f>
        <v>1.9999999999999998E-5</v>
      </c>
      <c r="K13" s="58"/>
      <c r="L13" s="58"/>
      <c r="M13" s="58"/>
      <c r="N13" s="58"/>
      <c r="O13" s="12" t="s">
        <v>150</v>
      </c>
    </row>
    <row r="14" spans="4:20" x14ac:dyDescent="0.25">
      <c r="D14" s="1"/>
      <c r="E14" s="1"/>
      <c r="F14" s="1"/>
      <c r="G14" s="1"/>
      <c r="H14" s="1"/>
      <c r="I14" s="11">
        <v>6</v>
      </c>
      <c r="J14" s="58">
        <f>200*10^-6</f>
        <v>1.9999999999999998E-4</v>
      </c>
      <c r="K14" s="58"/>
      <c r="L14" s="58"/>
      <c r="M14" s="58"/>
      <c r="N14" s="58"/>
      <c r="O14" s="12" t="s">
        <v>151</v>
      </c>
    </row>
    <row r="15" spans="4:20" x14ac:dyDescent="0.25">
      <c r="D15" s="1"/>
      <c r="E15" s="1"/>
      <c r="F15" s="1"/>
      <c r="G15" s="1"/>
      <c r="H15" s="1"/>
      <c r="I15" s="11">
        <v>7</v>
      </c>
      <c r="J15" s="58">
        <f>2*10^-3</f>
        <v>2E-3</v>
      </c>
      <c r="K15" s="58"/>
      <c r="L15" s="58"/>
      <c r="M15" s="58"/>
      <c r="N15" s="58"/>
      <c r="O15" s="12" t="s">
        <v>152</v>
      </c>
      <c r="R15" s="13"/>
    </row>
    <row r="16" spans="4:20" x14ac:dyDescent="0.25">
      <c r="D16" s="1"/>
      <c r="E16" s="1"/>
      <c r="F16" s="1"/>
      <c r="G16" s="1"/>
      <c r="H16" s="1"/>
      <c r="I16" s="15">
        <v>8</v>
      </c>
      <c r="J16" s="58">
        <f>20*10^-3</f>
        <v>0.02</v>
      </c>
      <c r="K16" s="58"/>
      <c r="L16" s="58"/>
      <c r="M16" s="58"/>
      <c r="N16" s="58"/>
      <c r="O16" s="12" t="s">
        <v>153</v>
      </c>
    </row>
    <row r="17" spans="1:21" x14ac:dyDescent="0.25">
      <c r="D17" s="1"/>
      <c r="E17" s="1"/>
      <c r="F17" s="1"/>
      <c r="G17" s="1"/>
      <c r="H17" s="1"/>
      <c r="I17" s="2"/>
      <c r="J17" s="2"/>
      <c r="K17" s="2"/>
      <c r="L17" s="2"/>
      <c r="M17" s="2"/>
      <c r="N17" s="2"/>
    </row>
    <row r="18" spans="1:21" ht="18.75" x14ac:dyDescent="0.25">
      <c r="A18" s="63" t="s">
        <v>160</v>
      </c>
      <c r="B18" s="64"/>
      <c r="C18" s="64"/>
      <c r="D18" s="64"/>
      <c r="E18" s="64"/>
      <c r="F18" s="64"/>
      <c r="G18" s="64"/>
      <c r="H18" s="64"/>
      <c r="I18" s="64"/>
      <c r="J18" s="64"/>
      <c r="K18" s="64"/>
      <c r="L18" s="64"/>
      <c r="M18" s="64"/>
      <c r="N18" s="64"/>
      <c r="O18" s="64"/>
      <c r="P18" s="64"/>
      <c r="Q18" s="64"/>
      <c r="R18" s="64"/>
      <c r="S18" s="64"/>
      <c r="T18" s="64"/>
    </row>
    <row r="19" spans="1:21" ht="30" x14ac:dyDescent="0.25">
      <c r="A19" s="65" t="s">
        <v>154</v>
      </c>
      <c r="B19" s="65"/>
      <c r="C19" s="65"/>
      <c r="D19" s="65"/>
      <c r="E19" s="65"/>
      <c r="F19" s="65"/>
      <c r="G19" s="65"/>
      <c r="H19" s="65"/>
      <c r="I19" s="65"/>
      <c r="J19" s="65"/>
      <c r="K19" s="65"/>
      <c r="L19" s="65"/>
      <c r="M19" s="65"/>
      <c r="N19" s="65"/>
      <c r="O19" s="65"/>
      <c r="P19" s="16" t="s">
        <v>155</v>
      </c>
      <c r="Q19" s="17" t="s">
        <v>156</v>
      </c>
      <c r="R19" s="17" t="s">
        <v>157</v>
      </c>
      <c r="S19" s="17" t="s">
        <v>158</v>
      </c>
      <c r="T19" s="18" t="s">
        <v>159</v>
      </c>
    </row>
    <row r="20" spans="1:21" x14ac:dyDescent="0.25">
      <c r="A20">
        <v>1</v>
      </c>
      <c r="B20">
        <v>8</v>
      </c>
      <c r="C20">
        <v>8</v>
      </c>
      <c r="D20">
        <v>0</v>
      </c>
      <c r="E20">
        <v>0</v>
      </c>
      <c r="F20">
        <v>0</v>
      </c>
      <c r="G20">
        <v>4</v>
      </c>
      <c r="H20" t="s">
        <v>75</v>
      </c>
      <c r="I20">
        <v>1</v>
      </c>
      <c r="J20" t="s">
        <v>78</v>
      </c>
      <c r="K20">
        <v>57</v>
      </c>
      <c r="P20" s="24">
        <f t="shared" ref="P20:P57" si="0">IF((HEX2DEC(E20)*256) + HEX2DEC(D20) &gt;= 32768, (HEX2DEC(E20)*256) + HEX2DEC(D20)-65536, (HEX2DEC(E20)*256) + HEX2DEC(D20))</f>
        <v>0</v>
      </c>
      <c r="Q20" s="25">
        <f t="shared" ref="Q20:Q57" si="1">LOOKUP(VALUE(I20),$I$9:$I$16,$J$9:$J$16)</f>
        <v>2.0000000000000001E-9</v>
      </c>
      <c r="R20" s="14">
        <f t="shared" ref="R20:R57" si="2">(HEX2DEC(F20)*65536) + (HEX2DEC(G20)*256) + HEX2DEC(H20)</f>
        <v>1213</v>
      </c>
      <c r="S20" s="26">
        <f t="shared" ref="S20:S57" si="3">IF(R20&gt;=(2^($J$5-1)), -((2^$J$5)-R20), R20)</f>
        <v>1213</v>
      </c>
      <c r="T20" s="27">
        <f t="shared" ref="T20:T57" si="4">-(S20/$J$6*Q20)</f>
        <v>-6.3624382019042973E-13</v>
      </c>
    </row>
    <row r="21" spans="1:21" x14ac:dyDescent="0.25">
      <c r="A21">
        <v>1</v>
      </c>
      <c r="B21">
        <v>8</v>
      </c>
      <c r="C21">
        <v>8</v>
      </c>
      <c r="D21">
        <v>64</v>
      </c>
      <c r="E21">
        <v>0</v>
      </c>
      <c r="F21" t="s">
        <v>37</v>
      </c>
      <c r="G21">
        <v>1</v>
      </c>
      <c r="H21" t="s">
        <v>168</v>
      </c>
      <c r="I21">
        <v>1</v>
      </c>
      <c r="J21">
        <v>49</v>
      </c>
      <c r="K21" t="s">
        <v>119</v>
      </c>
      <c r="O21" s="40"/>
      <c r="P21" s="24">
        <f t="shared" si="0"/>
        <v>100</v>
      </c>
      <c r="Q21" s="25">
        <f t="shared" si="1"/>
        <v>2.0000000000000001E-9</v>
      </c>
      <c r="R21" s="14">
        <f t="shared" si="2"/>
        <v>14942622</v>
      </c>
      <c r="S21" s="26">
        <f t="shared" si="3"/>
        <v>-1834594</v>
      </c>
      <c r="T21" s="27">
        <f t="shared" si="4"/>
        <v>9.6228284835815421E-10</v>
      </c>
    </row>
    <row r="22" spans="1:21" ht="18.75" customHeight="1" x14ac:dyDescent="0.25">
      <c r="A22">
        <v>1</v>
      </c>
      <c r="B22">
        <v>8</v>
      </c>
      <c r="C22">
        <v>8</v>
      </c>
      <c r="D22" t="s">
        <v>34</v>
      </c>
      <c r="E22">
        <v>0</v>
      </c>
      <c r="F22" t="s">
        <v>116</v>
      </c>
      <c r="G22" t="s">
        <v>31</v>
      </c>
      <c r="H22" t="s">
        <v>99</v>
      </c>
      <c r="I22">
        <v>1</v>
      </c>
      <c r="J22" t="s">
        <v>63</v>
      </c>
      <c r="K22" t="s">
        <v>15</v>
      </c>
      <c r="P22" s="24">
        <f t="shared" si="0"/>
        <v>200</v>
      </c>
      <c r="Q22" s="25">
        <f t="shared" si="1"/>
        <v>2.0000000000000001E-9</v>
      </c>
      <c r="R22" s="14">
        <f t="shared" si="2"/>
        <v>12508627</v>
      </c>
      <c r="S22" s="26">
        <f t="shared" si="3"/>
        <v>-4268589</v>
      </c>
      <c r="T22" s="27">
        <f t="shared" si="4"/>
        <v>2.2389640331268311E-9</v>
      </c>
    </row>
    <row r="23" spans="1:21" x14ac:dyDescent="0.25">
      <c r="A23">
        <v>1</v>
      </c>
      <c r="B23">
        <v>8</v>
      </c>
      <c r="C23">
        <v>8</v>
      </c>
      <c r="D23" t="s">
        <v>34</v>
      </c>
      <c r="E23">
        <v>0</v>
      </c>
      <c r="F23" t="s">
        <v>116</v>
      </c>
      <c r="G23" t="s">
        <v>31</v>
      </c>
      <c r="H23" t="s">
        <v>53</v>
      </c>
      <c r="I23">
        <v>2</v>
      </c>
      <c r="J23" t="s">
        <v>30</v>
      </c>
      <c r="K23" t="s">
        <v>120</v>
      </c>
      <c r="P23" s="24">
        <f t="shared" si="0"/>
        <v>200</v>
      </c>
      <c r="Q23" s="25">
        <f t="shared" si="1"/>
        <v>2E-8</v>
      </c>
      <c r="R23" s="14">
        <f t="shared" si="2"/>
        <v>12508625</v>
      </c>
      <c r="S23" s="26">
        <f t="shared" si="3"/>
        <v>-4268591</v>
      </c>
      <c r="T23" s="27">
        <f t="shared" si="4"/>
        <v>2.2389650821685789E-8</v>
      </c>
    </row>
    <row r="24" spans="1:21" x14ac:dyDescent="0.25">
      <c r="A24">
        <v>1</v>
      </c>
      <c r="B24">
        <v>8</v>
      </c>
      <c r="C24">
        <v>8</v>
      </c>
      <c r="D24" t="s">
        <v>34</v>
      </c>
      <c r="E24">
        <v>0</v>
      </c>
      <c r="F24" t="s">
        <v>116</v>
      </c>
      <c r="G24" t="s">
        <v>31</v>
      </c>
      <c r="H24" t="s">
        <v>89</v>
      </c>
      <c r="I24">
        <v>3</v>
      </c>
      <c r="J24" t="s">
        <v>62</v>
      </c>
      <c r="K24" t="s">
        <v>174</v>
      </c>
      <c r="P24" s="24">
        <f t="shared" si="0"/>
        <v>200</v>
      </c>
      <c r="Q24" s="25">
        <f t="shared" si="1"/>
        <v>2.0000000000000002E-7</v>
      </c>
      <c r="R24" s="14">
        <f t="shared" si="2"/>
        <v>12508620</v>
      </c>
      <c r="S24" s="26">
        <f t="shared" si="3"/>
        <v>-4268596</v>
      </c>
      <c r="T24" s="27">
        <f t="shared" si="4"/>
        <v>2.2389677047729494E-7</v>
      </c>
    </row>
    <row r="25" spans="1:21" x14ac:dyDescent="0.25">
      <c r="A25">
        <v>1</v>
      </c>
      <c r="B25">
        <v>8</v>
      </c>
      <c r="C25">
        <v>8</v>
      </c>
      <c r="D25" t="s">
        <v>34</v>
      </c>
      <c r="E25">
        <v>0</v>
      </c>
      <c r="F25" t="s">
        <v>103</v>
      </c>
      <c r="G25" t="s">
        <v>64</v>
      </c>
      <c r="H25">
        <v>8</v>
      </c>
      <c r="I25">
        <v>4</v>
      </c>
      <c r="J25" t="s">
        <v>97</v>
      </c>
      <c r="K25" t="s">
        <v>129</v>
      </c>
      <c r="O25" s="40"/>
      <c r="P25" s="24">
        <f t="shared" si="0"/>
        <v>200</v>
      </c>
      <c r="Q25" s="25">
        <f t="shared" si="1"/>
        <v>1.9999999999999999E-6</v>
      </c>
      <c r="R25" s="14">
        <f t="shared" si="2"/>
        <v>12634888</v>
      </c>
      <c r="S25" s="26">
        <f t="shared" si="3"/>
        <v>-4142328</v>
      </c>
      <c r="T25" s="27">
        <f t="shared" si="4"/>
        <v>2.1727375030517577E-6</v>
      </c>
    </row>
    <row r="26" spans="1:21" x14ac:dyDescent="0.25">
      <c r="A26">
        <v>1</v>
      </c>
      <c r="B26">
        <v>8</v>
      </c>
      <c r="C26">
        <v>8</v>
      </c>
      <c r="D26" t="s">
        <v>34</v>
      </c>
      <c r="E26">
        <v>0</v>
      </c>
      <c r="F26" t="s">
        <v>60</v>
      </c>
      <c r="G26" t="s">
        <v>28</v>
      </c>
      <c r="H26">
        <v>38</v>
      </c>
      <c r="I26">
        <v>5</v>
      </c>
      <c r="J26" t="s">
        <v>133</v>
      </c>
      <c r="K26">
        <v>86</v>
      </c>
      <c r="P26" s="24">
        <f t="shared" si="0"/>
        <v>200</v>
      </c>
      <c r="Q26" s="25">
        <f t="shared" si="1"/>
        <v>1.9999999999999998E-5</v>
      </c>
      <c r="R26" s="14">
        <f t="shared" si="2"/>
        <v>16046904</v>
      </c>
      <c r="S26" s="26">
        <f t="shared" si="3"/>
        <v>-730312</v>
      </c>
      <c r="T26" s="27">
        <f t="shared" si="4"/>
        <v>3.8306388854980466E-6</v>
      </c>
    </row>
    <row r="27" spans="1:21" x14ac:dyDescent="0.25">
      <c r="A27">
        <v>1</v>
      </c>
      <c r="B27">
        <v>8</v>
      </c>
      <c r="C27">
        <v>8</v>
      </c>
      <c r="D27" t="s">
        <v>47</v>
      </c>
      <c r="E27">
        <v>1</v>
      </c>
      <c r="F27" t="s">
        <v>43</v>
      </c>
      <c r="G27" t="s">
        <v>41</v>
      </c>
      <c r="H27" t="s">
        <v>46</v>
      </c>
      <c r="I27">
        <v>5</v>
      </c>
      <c r="J27" t="s">
        <v>106</v>
      </c>
      <c r="K27">
        <v>38</v>
      </c>
      <c r="O27" s="40"/>
      <c r="P27" s="24">
        <f t="shared" si="0"/>
        <v>300</v>
      </c>
      <c r="Q27" s="25">
        <f t="shared" si="1"/>
        <v>1.9999999999999998E-5</v>
      </c>
      <c r="R27" s="14">
        <f t="shared" si="2"/>
        <v>16333784</v>
      </c>
      <c r="S27" s="26">
        <f t="shared" si="3"/>
        <v>-443432</v>
      </c>
      <c r="T27" s="27">
        <f t="shared" si="4"/>
        <v>2.325893402099609E-6</v>
      </c>
    </row>
    <row r="28" spans="1:21" x14ac:dyDescent="0.25">
      <c r="A28">
        <v>1</v>
      </c>
      <c r="B28">
        <v>8</v>
      </c>
      <c r="C28">
        <v>8</v>
      </c>
      <c r="D28">
        <v>90</v>
      </c>
      <c r="E28">
        <v>1</v>
      </c>
      <c r="F28" t="s">
        <v>4</v>
      </c>
      <c r="G28" t="s">
        <v>26</v>
      </c>
      <c r="H28" t="s">
        <v>86</v>
      </c>
      <c r="I28">
        <v>5</v>
      </c>
      <c r="J28">
        <v>81</v>
      </c>
      <c r="K28">
        <v>44</v>
      </c>
      <c r="P28" s="24">
        <f t="shared" si="0"/>
        <v>400</v>
      </c>
      <c r="Q28" s="25">
        <f t="shared" si="1"/>
        <v>1.9999999999999998E-5</v>
      </c>
      <c r="R28" s="14">
        <f t="shared" si="2"/>
        <v>15248869</v>
      </c>
      <c r="S28" s="26">
        <f t="shared" si="3"/>
        <v>-1528347</v>
      </c>
      <c r="T28" s="27">
        <f t="shared" si="4"/>
        <v>8.0164990425109853E-6</v>
      </c>
    </row>
    <row r="29" spans="1:21" x14ac:dyDescent="0.25">
      <c r="A29">
        <v>1</v>
      </c>
      <c r="B29">
        <v>8</v>
      </c>
      <c r="C29">
        <v>8</v>
      </c>
      <c r="D29" t="s">
        <v>60</v>
      </c>
      <c r="E29">
        <v>1</v>
      </c>
      <c r="F29" t="s">
        <v>9</v>
      </c>
      <c r="G29" t="s">
        <v>167</v>
      </c>
      <c r="H29">
        <v>83</v>
      </c>
      <c r="I29">
        <v>5</v>
      </c>
      <c r="J29" t="s">
        <v>102</v>
      </c>
      <c r="K29">
        <v>51</v>
      </c>
      <c r="P29" s="24">
        <f t="shared" si="0"/>
        <v>500</v>
      </c>
      <c r="Q29" s="25">
        <f t="shared" si="1"/>
        <v>1.9999999999999998E-5</v>
      </c>
      <c r="R29" s="14">
        <f t="shared" si="2"/>
        <v>12888195</v>
      </c>
      <c r="S29" s="26">
        <f t="shared" si="3"/>
        <v>-3889021</v>
      </c>
      <c r="T29" s="27">
        <f t="shared" si="4"/>
        <v>2.0398726940155027E-5</v>
      </c>
    </row>
    <row r="30" spans="1:21" x14ac:dyDescent="0.25">
      <c r="A30">
        <v>1</v>
      </c>
      <c r="B30">
        <v>8</v>
      </c>
      <c r="C30">
        <v>8</v>
      </c>
      <c r="D30" t="s">
        <v>60</v>
      </c>
      <c r="E30">
        <v>1</v>
      </c>
      <c r="F30" t="s">
        <v>116</v>
      </c>
      <c r="G30" t="s">
        <v>31</v>
      </c>
      <c r="H30" t="s">
        <v>64</v>
      </c>
      <c r="I30">
        <v>6</v>
      </c>
      <c r="J30" t="s">
        <v>9</v>
      </c>
      <c r="K30">
        <v>92</v>
      </c>
      <c r="P30" s="24">
        <f t="shared" si="0"/>
        <v>500</v>
      </c>
      <c r="Q30" s="25">
        <f t="shared" si="1"/>
        <v>1.9999999999999998E-4</v>
      </c>
      <c r="R30" s="14">
        <f t="shared" si="2"/>
        <v>12508619</v>
      </c>
      <c r="S30" s="26">
        <f t="shared" si="3"/>
        <v>-4268597</v>
      </c>
      <c r="T30" s="27">
        <f t="shared" si="4"/>
        <v>2.2389682292938226E-4</v>
      </c>
    </row>
    <row r="31" spans="1:21" x14ac:dyDescent="0.25">
      <c r="A31">
        <v>1</v>
      </c>
      <c r="B31">
        <v>8</v>
      </c>
      <c r="C31">
        <v>8</v>
      </c>
      <c r="D31" t="s">
        <v>60</v>
      </c>
      <c r="E31">
        <v>1</v>
      </c>
      <c r="F31" t="s">
        <v>19</v>
      </c>
      <c r="G31">
        <v>78</v>
      </c>
      <c r="H31">
        <v>25</v>
      </c>
      <c r="I31">
        <v>7</v>
      </c>
      <c r="J31" t="s">
        <v>126</v>
      </c>
      <c r="K31">
        <v>39</v>
      </c>
      <c r="O31" s="40"/>
      <c r="P31" s="51">
        <f t="shared" si="0"/>
        <v>500</v>
      </c>
      <c r="Q31" s="43">
        <f t="shared" si="1"/>
        <v>2E-3</v>
      </c>
      <c r="R31" s="44">
        <f t="shared" si="2"/>
        <v>14710821</v>
      </c>
      <c r="S31" s="45">
        <f t="shared" si="3"/>
        <v>-2066395</v>
      </c>
      <c r="T31" s="46">
        <f t="shared" si="4"/>
        <v>1.0838673114776612E-3</v>
      </c>
      <c r="U31" t="s">
        <v>230</v>
      </c>
    </row>
    <row r="32" spans="1:21" x14ac:dyDescent="0.25">
      <c r="A32">
        <v>1</v>
      </c>
      <c r="B32">
        <v>8</v>
      </c>
      <c r="C32">
        <v>8</v>
      </c>
      <c r="D32">
        <v>58</v>
      </c>
      <c r="E32">
        <v>2</v>
      </c>
      <c r="F32" t="s">
        <v>30</v>
      </c>
      <c r="G32" t="s">
        <v>110</v>
      </c>
      <c r="H32">
        <v>4</v>
      </c>
      <c r="I32">
        <v>7</v>
      </c>
      <c r="J32" t="s">
        <v>88</v>
      </c>
      <c r="K32">
        <v>69</v>
      </c>
      <c r="P32" s="24">
        <f t="shared" si="0"/>
        <v>600</v>
      </c>
      <c r="Q32" s="25">
        <f t="shared" si="1"/>
        <v>2E-3</v>
      </c>
      <c r="R32" s="14">
        <f t="shared" si="2"/>
        <v>16172548</v>
      </c>
      <c r="S32" s="26">
        <f t="shared" si="3"/>
        <v>-604668</v>
      </c>
      <c r="T32" s="27">
        <f t="shared" si="4"/>
        <v>3.1716098785400387E-4</v>
      </c>
    </row>
    <row r="33" spans="1:21" x14ac:dyDescent="0.25">
      <c r="A33">
        <v>1</v>
      </c>
      <c r="B33">
        <v>8</v>
      </c>
      <c r="C33">
        <v>8</v>
      </c>
      <c r="D33" t="s">
        <v>71</v>
      </c>
      <c r="E33">
        <v>2</v>
      </c>
      <c r="F33" t="s">
        <v>82</v>
      </c>
      <c r="G33" t="s">
        <v>86</v>
      </c>
      <c r="H33">
        <v>46</v>
      </c>
      <c r="I33">
        <v>7</v>
      </c>
      <c r="J33" t="s">
        <v>71</v>
      </c>
      <c r="K33">
        <v>93</v>
      </c>
      <c r="O33" s="40"/>
      <c r="P33" s="24">
        <f t="shared" si="0"/>
        <v>700</v>
      </c>
      <c r="Q33" s="25">
        <f t="shared" si="1"/>
        <v>2E-3</v>
      </c>
      <c r="R33" s="14">
        <f t="shared" si="2"/>
        <v>15852870</v>
      </c>
      <c r="S33" s="26">
        <f t="shared" si="3"/>
        <v>-924346</v>
      </c>
      <c r="T33" s="27">
        <f t="shared" si="4"/>
        <v>4.8483877182006833E-4</v>
      </c>
    </row>
    <row r="34" spans="1:21" x14ac:dyDescent="0.25">
      <c r="A34">
        <v>1</v>
      </c>
      <c r="B34">
        <v>8</v>
      </c>
      <c r="C34">
        <v>8</v>
      </c>
      <c r="D34">
        <v>20</v>
      </c>
      <c r="E34">
        <v>3</v>
      </c>
      <c r="F34" t="s">
        <v>67</v>
      </c>
      <c r="G34" t="s">
        <v>132</v>
      </c>
      <c r="H34" t="s">
        <v>98</v>
      </c>
      <c r="I34">
        <v>7</v>
      </c>
      <c r="J34">
        <v>52</v>
      </c>
      <c r="K34">
        <v>47</v>
      </c>
      <c r="P34" s="24">
        <f t="shared" si="0"/>
        <v>800</v>
      </c>
      <c r="Q34" s="25">
        <f t="shared" si="1"/>
        <v>2E-3</v>
      </c>
      <c r="R34" s="14">
        <f t="shared" si="2"/>
        <v>14866782</v>
      </c>
      <c r="S34" s="26">
        <f t="shared" si="3"/>
        <v>-1910434</v>
      </c>
      <c r="T34" s="27">
        <f t="shared" si="4"/>
        <v>1.0020625114440917E-3</v>
      </c>
    </row>
    <row r="35" spans="1:21" x14ac:dyDescent="0.25">
      <c r="A35">
        <v>1</v>
      </c>
      <c r="B35">
        <v>8</v>
      </c>
      <c r="C35">
        <v>8</v>
      </c>
      <c r="D35">
        <v>84</v>
      </c>
      <c r="E35">
        <v>3</v>
      </c>
      <c r="F35" t="s">
        <v>53</v>
      </c>
      <c r="G35">
        <v>4</v>
      </c>
      <c r="H35">
        <v>97</v>
      </c>
      <c r="I35">
        <v>7</v>
      </c>
      <c r="J35">
        <v>82</v>
      </c>
      <c r="K35" t="s">
        <v>134</v>
      </c>
      <c r="P35" s="24">
        <f t="shared" si="0"/>
        <v>900</v>
      </c>
      <c r="Q35" s="25">
        <f t="shared" si="1"/>
        <v>2E-3</v>
      </c>
      <c r="R35" s="14">
        <f t="shared" si="2"/>
        <v>13698199</v>
      </c>
      <c r="S35" s="26">
        <f t="shared" si="3"/>
        <v>-3079017</v>
      </c>
      <c r="T35" s="27">
        <f t="shared" si="4"/>
        <v>1.6150086879730223E-3</v>
      </c>
    </row>
    <row r="36" spans="1:21" x14ac:dyDescent="0.25">
      <c r="A36">
        <v>1</v>
      </c>
      <c r="B36">
        <v>8</v>
      </c>
      <c r="C36">
        <v>8</v>
      </c>
      <c r="D36" t="s">
        <v>4</v>
      </c>
      <c r="E36">
        <v>3</v>
      </c>
      <c r="F36" t="s">
        <v>34</v>
      </c>
      <c r="G36" t="s">
        <v>75</v>
      </c>
      <c r="H36" t="s">
        <v>175</v>
      </c>
      <c r="I36">
        <v>7</v>
      </c>
      <c r="J36">
        <v>59</v>
      </c>
      <c r="K36">
        <v>8</v>
      </c>
      <c r="P36" s="24">
        <f t="shared" si="0"/>
        <v>1000</v>
      </c>
      <c r="Q36" s="25">
        <f t="shared" si="1"/>
        <v>2E-3</v>
      </c>
      <c r="R36" s="14">
        <f t="shared" si="2"/>
        <v>13155738</v>
      </c>
      <c r="S36" s="26">
        <f t="shared" si="3"/>
        <v>-3621478</v>
      </c>
      <c r="T36" s="27">
        <f t="shared" si="4"/>
        <v>1.8995408058166503E-3</v>
      </c>
    </row>
    <row r="37" spans="1:21" x14ac:dyDescent="0.25">
      <c r="A37">
        <v>1</v>
      </c>
      <c r="B37">
        <v>8</v>
      </c>
      <c r="C37">
        <v>8</v>
      </c>
      <c r="D37" t="s">
        <v>38</v>
      </c>
      <c r="E37">
        <v>4</v>
      </c>
      <c r="F37" t="s">
        <v>116</v>
      </c>
      <c r="G37" t="s">
        <v>53</v>
      </c>
      <c r="H37">
        <v>80</v>
      </c>
      <c r="I37">
        <v>7</v>
      </c>
      <c r="J37">
        <v>24</v>
      </c>
      <c r="K37" t="s">
        <v>132</v>
      </c>
      <c r="O37" s="40"/>
      <c r="P37" s="24">
        <f t="shared" si="0"/>
        <v>1100</v>
      </c>
      <c r="Q37" s="25">
        <f t="shared" si="1"/>
        <v>2E-3</v>
      </c>
      <c r="R37" s="14">
        <f t="shared" si="2"/>
        <v>12505472</v>
      </c>
      <c r="S37" s="26">
        <f t="shared" si="3"/>
        <v>-4271744</v>
      </c>
      <c r="T37" s="27">
        <f t="shared" si="4"/>
        <v>2.2406188964843748E-3</v>
      </c>
    </row>
    <row r="38" spans="1:21" x14ac:dyDescent="0.25">
      <c r="A38">
        <v>1</v>
      </c>
      <c r="B38">
        <v>8</v>
      </c>
      <c r="C38">
        <v>8</v>
      </c>
      <c r="D38" t="s">
        <v>38</v>
      </c>
      <c r="E38">
        <v>4</v>
      </c>
      <c r="F38" t="s">
        <v>116</v>
      </c>
      <c r="G38" t="s">
        <v>99</v>
      </c>
      <c r="H38" t="s">
        <v>111</v>
      </c>
      <c r="I38">
        <v>8</v>
      </c>
      <c r="J38" t="s">
        <v>104</v>
      </c>
      <c r="K38" t="s">
        <v>176</v>
      </c>
      <c r="P38" s="51">
        <f t="shared" si="0"/>
        <v>1100</v>
      </c>
      <c r="Q38" s="43">
        <f t="shared" si="1"/>
        <v>0.02</v>
      </c>
      <c r="R38" s="44">
        <f t="shared" si="2"/>
        <v>12506087</v>
      </c>
      <c r="S38" s="45">
        <f t="shared" si="3"/>
        <v>-4271129</v>
      </c>
      <c r="T38" s="46">
        <f t="shared" si="4"/>
        <v>2.2402963161468503E-2</v>
      </c>
      <c r="U38" t="s">
        <v>184</v>
      </c>
    </row>
    <row r="39" spans="1:21" x14ac:dyDescent="0.25">
      <c r="A39">
        <v>1</v>
      </c>
      <c r="B39">
        <v>8</v>
      </c>
      <c r="C39">
        <v>8</v>
      </c>
      <c r="D39" t="s">
        <v>5</v>
      </c>
      <c r="E39">
        <v>4</v>
      </c>
      <c r="F39" t="s">
        <v>30</v>
      </c>
      <c r="G39">
        <v>7</v>
      </c>
      <c r="H39">
        <v>81</v>
      </c>
      <c r="I39">
        <v>8</v>
      </c>
      <c r="J39">
        <v>87</v>
      </c>
      <c r="K39">
        <v>29</v>
      </c>
      <c r="O39" s="40"/>
      <c r="P39" s="24">
        <f t="shared" si="0"/>
        <v>1200</v>
      </c>
      <c r="Q39" s="25">
        <f t="shared" si="1"/>
        <v>0.02</v>
      </c>
      <c r="R39" s="14">
        <f t="shared" si="2"/>
        <v>16123777</v>
      </c>
      <c r="S39" s="26">
        <f t="shared" si="3"/>
        <v>-653439</v>
      </c>
      <c r="T39" s="27">
        <f t="shared" si="4"/>
        <v>3.4274239540100092E-3</v>
      </c>
    </row>
    <row r="40" spans="1:21" x14ac:dyDescent="0.25">
      <c r="A40">
        <v>1</v>
      </c>
      <c r="B40">
        <v>8</v>
      </c>
      <c r="C40">
        <v>8</v>
      </c>
      <c r="D40">
        <v>14</v>
      </c>
      <c r="E40">
        <v>5</v>
      </c>
      <c r="F40" t="s">
        <v>22</v>
      </c>
      <c r="G40" t="s">
        <v>10</v>
      </c>
      <c r="H40" t="s">
        <v>105</v>
      </c>
      <c r="I40">
        <v>8</v>
      </c>
      <c r="J40" t="s">
        <v>94</v>
      </c>
      <c r="K40" t="s">
        <v>80</v>
      </c>
      <c r="P40" s="24">
        <f t="shared" si="0"/>
        <v>1300</v>
      </c>
      <c r="Q40" s="25">
        <f t="shared" si="1"/>
        <v>0.02</v>
      </c>
      <c r="R40" s="14">
        <f t="shared" si="2"/>
        <v>15985036</v>
      </c>
      <c r="S40" s="26">
        <f t="shared" si="3"/>
        <v>-792180</v>
      </c>
      <c r="T40" s="27">
        <f t="shared" si="4"/>
        <v>4.155149459838867E-3</v>
      </c>
    </row>
    <row r="41" spans="1:21" x14ac:dyDescent="0.25">
      <c r="A41">
        <v>1</v>
      </c>
      <c r="B41">
        <v>8</v>
      </c>
      <c r="C41">
        <v>8</v>
      </c>
      <c r="D41">
        <v>78</v>
      </c>
      <c r="E41">
        <v>5</v>
      </c>
      <c r="F41" t="s">
        <v>82</v>
      </c>
      <c r="G41" t="s">
        <v>116</v>
      </c>
      <c r="H41" t="s">
        <v>117</v>
      </c>
      <c r="I41">
        <v>8</v>
      </c>
      <c r="J41" t="s">
        <v>32</v>
      </c>
      <c r="K41">
        <v>90</v>
      </c>
      <c r="O41" s="40"/>
      <c r="P41" s="24">
        <f t="shared" si="0"/>
        <v>1400</v>
      </c>
      <c r="Q41" s="25">
        <f t="shared" si="1"/>
        <v>0.02</v>
      </c>
      <c r="R41" s="14">
        <f t="shared" si="2"/>
        <v>15842879</v>
      </c>
      <c r="S41" s="26">
        <f t="shared" si="3"/>
        <v>-934337</v>
      </c>
      <c r="T41" s="27">
        <f t="shared" si="4"/>
        <v>4.9007925987243654E-3</v>
      </c>
    </row>
    <row r="42" spans="1:21" x14ac:dyDescent="0.25">
      <c r="A42">
        <v>1</v>
      </c>
      <c r="B42">
        <v>8</v>
      </c>
      <c r="C42">
        <v>8</v>
      </c>
      <c r="D42" t="s">
        <v>81</v>
      </c>
      <c r="E42">
        <v>5</v>
      </c>
      <c r="F42" t="s">
        <v>104</v>
      </c>
      <c r="G42">
        <v>96</v>
      </c>
      <c r="H42" t="s">
        <v>21</v>
      </c>
      <c r="I42">
        <v>8</v>
      </c>
      <c r="J42" t="s">
        <v>52</v>
      </c>
      <c r="K42">
        <v>4</v>
      </c>
      <c r="P42" s="53">
        <f t="shared" si="0"/>
        <v>1500</v>
      </c>
      <c r="Q42" s="54">
        <f t="shared" si="1"/>
        <v>0.02</v>
      </c>
      <c r="R42" s="55">
        <f t="shared" si="2"/>
        <v>15701758</v>
      </c>
      <c r="S42" s="56">
        <f t="shared" si="3"/>
        <v>-1075458</v>
      </c>
      <c r="T42" s="57">
        <f t="shared" si="4"/>
        <v>5.6410017013549798E-3</v>
      </c>
      <c r="U42" s="28"/>
    </row>
    <row r="43" spans="1:21" x14ac:dyDescent="0.25">
      <c r="A43">
        <v>1</v>
      </c>
      <c r="B43">
        <v>8</v>
      </c>
      <c r="C43">
        <v>8</v>
      </c>
      <c r="D43">
        <v>40</v>
      </c>
      <c r="E43">
        <v>6</v>
      </c>
      <c r="F43" t="s">
        <v>25</v>
      </c>
      <c r="G43" t="s">
        <v>128</v>
      </c>
      <c r="H43" t="s">
        <v>8</v>
      </c>
      <c r="I43">
        <v>8</v>
      </c>
      <c r="J43">
        <v>4</v>
      </c>
      <c r="K43" t="s">
        <v>81</v>
      </c>
      <c r="O43" s="40"/>
      <c r="P43" s="53">
        <f t="shared" si="0"/>
        <v>1600</v>
      </c>
      <c r="Q43" s="54">
        <f t="shared" si="1"/>
        <v>0.02</v>
      </c>
      <c r="R43" s="55">
        <f t="shared" si="2"/>
        <v>15576033</v>
      </c>
      <c r="S43" s="56">
        <f t="shared" si="3"/>
        <v>-1201183</v>
      </c>
      <c r="T43" s="57">
        <f t="shared" si="4"/>
        <v>6.3004555702209468E-3</v>
      </c>
      <c r="U43" s="28"/>
    </row>
    <row r="44" spans="1:21" x14ac:dyDescent="0.25">
      <c r="A44">
        <v>1</v>
      </c>
      <c r="B44">
        <v>8</v>
      </c>
      <c r="C44">
        <v>8</v>
      </c>
      <c r="D44" t="s">
        <v>80</v>
      </c>
      <c r="E44">
        <v>6</v>
      </c>
      <c r="F44" t="s">
        <v>1</v>
      </c>
      <c r="G44" t="s">
        <v>10</v>
      </c>
      <c r="H44" t="s">
        <v>107</v>
      </c>
      <c r="I44">
        <v>8</v>
      </c>
      <c r="J44" t="s">
        <v>131</v>
      </c>
      <c r="K44" t="s">
        <v>5</v>
      </c>
      <c r="P44" s="53">
        <f t="shared" si="0"/>
        <v>1700</v>
      </c>
      <c r="Q44" s="54">
        <f t="shared" si="1"/>
        <v>0.02</v>
      </c>
      <c r="R44" s="55">
        <f t="shared" si="2"/>
        <v>15526223</v>
      </c>
      <c r="S44" s="56">
        <f t="shared" si="3"/>
        <v>-1250993</v>
      </c>
      <c r="T44" s="57">
        <f t="shared" si="4"/>
        <v>6.5617194175720209E-3</v>
      </c>
      <c r="U44" s="28"/>
    </row>
    <row r="45" spans="1:21" x14ac:dyDescent="0.25">
      <c r="A45">
        <v>1</v>
      </c>
      <c r="B45">
        <v>8</v>
      </c>
      <c r="C45">
        <v>8</v>
      </c>
      <c r="D45">
        <v>8</v>
      </c>
      <c r="E45">
        <v>7</v>
      </c>
      <c r="F45" t="s">
        <v>20</v>
      </c>
      <c r="G45" t="s">
        <v>65</v>
      </c>
      <c r="H45" t="s">
        <v>33</v>
      </c>
      <c r="I45">
        <v>8</v>
      </c>
      <c r="J45" t="s">
        <v>35</v>
      </c>
      <c r="K45" t="s">
        <v>111</v>
      </c>
      <c r="O45" s="40"/>
      <c r="P45" s="53">
        <f t="shared" si="0"/>
        <v>1800</v>
      </c>
      <c r="Q45" s="54">
        <f t="shared" si="1"/>
        <v>0.02</v>
      </c>
      <c r="R45" s="55">
        <f t="shared" si="2"/>
        <v>15380929</v>
      </c>
      <c r="S45" s="56">
        <f t="shared" si="3"/>
        <v>-1396287</v>
      </c>
      <c r="T45" s="57">
        <f t="shared" si="4"/>
        <v>7.3238167762756344E-3</v>
      </c>
      <c r="U45" s="28"/>
    </row>
    <row r="46" spans="1:21" x14ac:dyDescent="0.25">
      <c r="A46">
        <v>1</v>
      </c>
      <c r="B46">
        <v>8</v>
      </c>
      <c r="C46">
        <v>8</v>
      </c>
      <c r="D46" t="s">
        <v>77</v>
      </c>
      <c r="E46">
        <v>7</v>
      </c>
      <c r="F46" t="s">
        <v>4</v>
      </c>
      <c r="G46">
        <v>64</v>
      </c>
      <c r="H46">
        <v>39</v>
      </c>
      <c r="I46">
        <v>8</v>
      </c>
      <c r="J46">
        <v>54</v>
      </c>
      <c r="K46">
        <v>43</v>
      </c>
      <c r="P46" s="24">
        <f t="shared" si="0"/>
        <v>1900</v>
      </c>
      <c r="Q46" s="25">
        <f t="shared" si="1"/>
        <v>0.02</v>
      </c>
      <c r="R46" s="14">
        <f t="shared" si="2"/>
        <v>15230009</v>
      </c>
      <c r="S46" s="26">
        <f t="shared" si="3"/>
        <v>-1547207</v>
      </c>
      <c r="T46" s="27">
        <f t="shared" si="4"/>
        <v>8.1154236793518058E-3</v>
      </c>
    </row>
    <row r="47" spans="1:21" x14ac:dyDescent="0.25">
      <c r="A47">
        <v>1</v>
      </c>
      <c r="B47">
        <v>8</v>
      </c>
      <c r="C47">
        <v>8</v>
      </c>
      <c r="D47" t="s">
        <v>87</v>
      </c>
      <c r="E47">
        <v>7</v>
      </c>
      <c r="F47" t="s">
        <v>91</v>
      </c>
      <c r="G47">
        <v>19</v>
      </c>
      <c r="H47">
        <v>29</v>
      </c>
      <c r="I47">
        <v>8</v>
      </c>
      <c r="J47" t="s">
        <v>53</v>
      </c>
      <c r="K47" t="s">
        <v>114</v>
      </c>
      <c r="P47" s="24">
        <f t="shared" si="0"/>
        <v>2000</v>
      </c>
      <c r="Q47" s="25">
        <f t="shared" si="1"/>
        <v>0.02</v>
      </c>
      <c r="R47" s="14">
        <f t="shared" si="2"/>
        <v>15079721</v>
      </c>
      <c r="S47" s="26">
        <f t="shared" si="3"/>
        <v>-1697495</v>
      </c>
      <c r="T47" s="27">
        <f t="shared" si="4"/>
        <v>8.9037156105041503E-3</v>
      </c>
    </row>
    <row r="48" spans="1:21" x14ac:dyDescent="0.25">
      <c r="A48">
        <v>1</v>
      </c>
      <c r="B48">
        <v>8</v>
      </c>
      <c r="C48">
        <v>8</v>
      </c>
      <c r="D48">
        <v>34</v>
      </c>
      <c r="E48">
        <v>8</v>
      </c>
      <c r="F48" t="s">
        <v>37</v>
      </c>
      <c r="G48" t="s">
        <v>0</v>
      </c>
      <c r="H48" t="s">
        <v>170</v>
      </c>
      <c r="I48">
        <v>8</v>
      </c>
      <c r="J48" t="s">
        <v>11</v>
      </c>
      <c r="K48" t="s">
        <v>165</v>
      </c>
      <c r="O48" s="40"/>
      <c r="P48" s="24">
        <f t="shared" si="0"/>
        <v>2100</v>
      </c>
      <c r="Q48" s="25">
        <f t="shared" si="1"/>
        <v>0.02</v>
      </c>
      <c r="R48" s="14">
        <f t="shared" si="2"/>
        <v>14944969</v>
      </c>
      <c r="S48" s="26">
        <f t="shared" si="3"/>
        <v>-1832247</v>
      </c>
      <c r="T48" s="27">
        <f t="shared" si="4"/>
        <v>9.6105179786682114E-3</v>
      </c>
    </row>
    <row r="49" spans="1:20" x14ac:dyDescent="0.25">
      <c r="A49">
        <v>1</v>
      </c>
      <c r="B49">
        <v>8</v>
      </c>
      <c r="C49">
        <v>8</v>
      </c>
      <c r="D49">
        <v>98</v>
      </c>
      <c r="E49">
        <v>8</v>
      </c>
      <c r="F49" t="s">
        <v>58</v>
      </c>
      <c r="G49" t="s">
        <v>122</v>
      </c>
      <c r="H49" t="s">
        <v>138</v>
      </c>
      <c r="I49">
        <v>8</v>
      </c>
      <c r="J49" t="s">
        <v>92</v>
      </c>
      <c r="K49">
        <v>75</v>
      </c>
      <c r="P49" s="24">
        <f t="shared" si="0"/>
        <v>2200</v>
      </c>
      <c r="Q49" s="25">
        <f t="shared" si="1"/>
        <v>0.02</v>
      </c>
      <c r="R49" s="14">
        <f t="shared" si="2"/>
        <v>14908699</v>
      </c>
      <c r="S49" s="26">
        <f t="shared" si="3"/>
        <v>-1868517</v>
      </c>
      <c r="T49" s="27">
        <f t="shared" si="4"/>
        <v>9.8007616996765128E-3</v>
      </c>
    </row>
    <row r="50" spans="1:20" x14ac:dyDescent="0.25">
      <c r="A50">
        <v>1</v>
      </c>
      <c r="B50">
        <v>8</v>
      </c>
      <c r="C50">
        <v>8</v>
      </c>
      <c r="D50" t="s">
        <v>74</v>
      </c>
      <c r="E50">
        <v>8</v>
      </c>
      <c r="F50" t="s">
        <v>8</v>
      </c>
      <c r="G50">
        <v>30</v>
      </c>
      <c r="H50" t="s">
        <v>174</v>
      </c>
      <c r="I50">
        <v>8</v>
      </c>
      <c r="J50">
        <v>75</v>
      </c>
      <c r="K50" t="s">
        <v>168</v>
      </c>
      <c r="O50" s="40"/>
      <c r="P50" s="24">
        <f t="shared" si="0"/>
        <v>2300</v>
      </c>
      <c r="Q50" s="25">
        <f t="shared" si="1"/>
        <v>0.02</v>
      </c>
      <c r="R50" s="14">
        <f t="shared" si="2"/>
        <v>14757981</v>
      </c>
      <c r="S50" s="26">
        <f t="shared" si="3"/>
        <v>-2019235</v>
      </c>
      <c r="T50" s="27">
        <f t="shared" si="4"/>
        <v>1.0591309070587158E-2</v>
      </c>
    </row>
    <row r="51" spans="1:20" x14ac:dyDescent="0.25">
      <c r="A51">
        <v>1</v>
      </c>
      <c r="B51">
        <v>8</v>
      </c>
      <c r="C51">
        <v>8</v>
      </c>
      <c r="D51">
        <v>60</v>
      </c>
      <c r="E51">
        <v>9</v>
      </c>
      <c r="F51" t="s">
        <v>92</v>
      </c>
      <c r="G51" t="s">
        <v>58</v>
      </c>
      <c r="H51">
        <v>58</v>
      </c>
      <c r="I51">
        <v>8</v>
      </c>
      <c r="J51" t="s">
        <v>128</v>
      </c>
      <c r="K51" t="s">
        <v>112</v>
      </c>
      <c r="P51" s="24">
        <f t="shared" si="0"/>
        <v>2400</v>
      </c>
      <c r="Q51" s="25">
        <f t="shared" si="1"/>
        <v>0.02</v>
      </c>
      <c r="R51" s="14">
        <f t="shared" si="2"/>
        <v>14607192</v>
      </c>
      <c r="S51" s="26">
        <f t="shared" si="3"/>
        <v>-2170024</v>
      </c>
      <c r="T51" s="27">
        <f t="shared" si="4"/>
        <v>1.1382228851318359E-2</v>
      </c>
    </row>
    <row r="52" spans="1:20" x14ac:dyDescent="0.25">
      <c r="A52">
        <v>1</v>
      </c>
      <c r="B52">
        <v>8</v>
      </c>
      <c r="C52">
        <v>8</v>
      </c>
      <c r="D52" t="s">
        <v>9</v>
      </c>
      <c r="E52">
        <v>9</v>
      </c>
      <c r="F52" t="s">
        <v>81</v>
      </c>
      <c r="G52" t="s">
        <v>114</v>
      </c>
      <c r="H52" t="s">
        <v>123</v>
      </c>
      <c r="I52">
        <v>8</v>
      </c>
      <c r="J52">
        <v>57</v>
      </c>
      <c r="K52" t="s">
        <v>98</v>
      </c>
      <c r="O52" s="40"/>
      <c r="P52" s="52">
        <f t="shared" si="0"/>
        <v>2500</v>
      </c>
      <c r="Q52" s="47">
        <f t="shared" si="1"/>
        <v>0.02</v>
      </c>
      <c r="R52" s="48">
        <f t="shared" si="2"/>
        <v>14454570</v>
      </c>
      <c r="S52" s="49">
        <f t="shared" si="3"/>
        <v>-2322646</v>
      </c>
      <c r="T52" s="50">
        <f t="shared" si="4"/>
        <v>1.2182763099670408E-2</v>
      </c>
    </row>
    <row r="53" spans="1:20" x14ac:dyDescent="0.25">
      <c r="A53">
        <v>1</v>
      </c>
      <c r="B53">
        <v>8</v>
      </c>
      <c r="C53">
        <v>8</v>
      </c>
      <c r="D53">
        <v>28</v>
      </c>
      <c r="E53" t="s">
        <v>0</v>
      </c>
      <c r="F53" t="s">
        <v>93</v>
      </c>
      <c r="G53">
        <v>47</v>
      </c>
      <c r="H53" t="s">
        <v>112</v>
      </c>
      <c r="I53">
        <v>8</v>
      </c>
      <c r="J53" t="s">
        <v>23</v>
      </c>
      <c r="K53" t="s">
        <v>97</v>
      </c>
      <c r="P53" s="52">
        <f t="shared" si="0"/>
        <v>2600</v>
      </c>
      <c r="Q53" s="47">
        <f t="shared" si="1"/>
        <v>0.02</v>
      </c>
      <c r="R53" s="48">
        <f t="shared" si="2"/>
        <v>14305151</v>
      </c>
      <c r="S53" s="49">
        <f t="shared" si="3"/>
        <v>-2472065</v>
      </c>
      <c r="T53" s="50">
        <f t="shared" si="4"/>
        <v>1.2966496944427489E-2</v>
      </c>
    </row>
    <row r="54" spans="1:20" x14ac:dyDescent="0.25">
      <c r="A54">
        <v>1</v>
      </c>
      <c r="B54">
        <v>8</v>
      </c>
      <c r="C54">
        <v>8</v>
      </c>
      <c r="D54" t="s">
        <v>105</v>
      </c>
      <c r="E54" t="s">
        <v>0</v>
      </c>
      <c r="F54" t="s">
        <v>46</v>
      </c>
      <c r="G54">
        <v>50</v>
      </c>
      <c r="H54">
        <v>31</v>
      </c>
      <c r="I54">
        <v>8</v>
      </c>
      <c r="J54">
        <v>26</v>
      </c>
      <c r="K54" t="s">
        <v>1</v>
      </c>
      <c r="O54" s="40"/>
      <c r="P54" s="52">
        <f t="shared" si="0"/>
        <v>2700</v>
      </c>
      <c r="Q54" s="47">
        <f t="shared" si="1"/>
        <v>0.02</v>
      </c>
      <c r="R54" s="48">
        <f t="shared" si="2"/>
        <v>14176305</v>
      </c>
      <c r="S54" s="49">
        <f t="shared" si="3"/>
        <v>-2600911</v>
      </c>
      <c r="T54" s="50">
        <f t="shared" si="4"/>
        <v>1.3642321109771727E-2</v>
      </c>
    </row>
    <row r="55" spans="1:20" x14ac:dyDescent="0.25">
      <c r="A55">
        <v>1</v>
      </c>
      <c r="B55">
        <v>8</v>
      </c>
      <c r="C55">
        <v>8</v>
      </c>
      <c r="D55" t="s">
        <v>29</v>
      </c>
      <c r="E55" t="s">
        <v>0</v>
      </c>
      <c r="F55" t="s">
        <v>165</v>
      </c>
      <c r="G55">
        <v>98</v>
      </c>
      <c r="H55" t="s">
        <v>174</v>
      </c>
      <c r="I55">
        <v>8</v>
      </c>
      <c r="J55">
        <v>82</v>
      </c>
      <c r="K55" t="s">
        <v>51</v>
      </c>
      <c r="P55" s="52">
        <f t="shared" si="0"/>
        <v>2800</v>
      </c>
      <c r="Q55" s="47">
        <f t="shared" si="1"/>
        <v>0.02</v>
      </c>
      <c r="R55" s="48">
        <f t="shared" si="2"/>
        <v>14129245</v>
      </c>
      <c r="S55" s="49">
        <f t="shared" si="3"/>
        <v>-2647971</v>
      </c>
      <c r="T55" s="50">
        <f t="shared" si="4"/>
        <v>1.3889160633087157E-2</v>
      </c>
    </row>
    <row r="56" spans="1:20" x14ac:dyDescent="0.25">
      <c r="A56">
        <v>1</v>
      </c>
      <c r="B56">
        <v>8</v>
      </c>
      <c r="C56">
        <v>8</v>
      </c>
      <c r="D56">
        <v>54</v>
      </c>
      <c r="E56" t="s">
        <v>32</v>
      </c>
      <c r="F56" t="s">
        <v>96</v>
      </c>
      <c r="G56">
        <v>48</v>
      </c>
      <c r="H56">
        <v>85</v>
      </c>
      <c r="I56">
        <v>8</v>
      </c>
      <c r="J56" t="s">
        <v>74</v>
      </c>
      <c r="K56" t="s">
        <v>44</v>
      </c>
      <c r="O56" s="40"/>
      <c r="P56" s="52">
        <f t="shared" si="0"/>
        <v>2900</v>
      </c>
      <c r="Q56" s="47">
        <f t="shared" si="1"/>
        <v>0.02</v>
      </c>
      <c r="R56" s="48">
        <f t="shared" si="2"/>
        <v>13977733</v>
      </c>
      <c r="S56" s="49">
        <f t="shared" si="3"/>
        <v>-2799483</v>
      </c>
      <c r="T56" s="50">
        <f t="shared" si="4"/>
        <v>1.4683872699737548E-2</v>
      </c>
    </row>
    <row r="57" spans="1:20" x14ac:dyDescent="0.25">
      <c r="A57">
        <v>1</v>
      </c>
      <c r="B57">
        <v>8</v>
      </c>
      <c r="C57">
        <v>8</v>
      </c>
      <c r="D57" t="s">
        <v>66</v>
      </c>
      <c r="E57" t="s">
        <v>32</v>
      </c>
      <c r="F57" t="s">
        <v>70</v>
      </c>
      <c r="G57" t="s">
        <v>14</v>
      </c>
      <c r="H57">
        <v>3</v>
      </c>
      <c r="I57">
        <v>8</v>
      </c>
      <c r="J57">
        <v>39</v>
      </c>
      <c r="K57" t="s">
        <v>33</v>
      </c>
      <c r="P57" s="24">
        <f t="shared" si="0"/>
        <v>3000</v>
      </c>
      <c r="Q57" s="25">
        <f t="shared" si="1"/>
        <v>0.02</v>
      </c>
      <c r="R57" s="14">
        <f t="shared" si="2"/>
        <v>13827843</v>
      </c>
      <c r="S57" s="26">
        <f t="shared" si="3"/>
        <v>-2949373</v>
      </c>
      <c r="T57" s="27">
        <f t="shared" si="4"/>
        <v>1.5470077037811279E-2</v>
      </c>
    </row>
    <row r="58" spans="1:20" x14ac:dyDescent="0.25">
      <c r="A58"/>
      <c r="B58"/>
      <c r="C58"/>
      <c r="D58"/>
      <c r="E58"/>
      <c r="F58"/>
      <c r="G58"/>
      <c r="H58"/>
      <c r="I58"/>
      <c r="J58"/>
      <c r="K58"/>
      <c r="O58" s="40"/>
      <c r="P58" s="24"/>
      <c r="Q58" s="25"/>
      <c r="R58" s="14"/>
      <c r="S58" s="26"/>
      <c r="T58" s="27"/>
    </row>
    <row r="59" spans="1:20" x14ac:dyDescent="0.25">
      <c r="A59"/>
      <c r="B59"/>
      <c r="C59"/>
      <c r="D59"/>
      <c r="E59"/>
      <c r="F59"/>
      <c r="G59"/>
      <c r="H59"/>
      <c r="I59"/>
      <c r="J59"/>
      <c r="K59"/>
      <c r="P59" s="24"/>
      <c r="Q59" s="25"/>
      <c r="R59" s="14"/>
      <c r="S59" s="26"/>
      <c r="T59" s="27"/>
    </row>
    <row r="60" spans="1:20" x14ac:dyDescent="0.25">
      <c r="A60"/>
      <c r="B60"/>
      <c r="C60"/>
      <c r="D60"/>
      <c r="E60"/>
      <c r="F60"/>
      <c r="G60"/>
      <c r="H60"/>
      <c r="I60"/>
      <c r="J60"/>
      <c r="K60"/>
      <c r="O60" s="40"/>
      <c r="P60" s="24"/>
      <c r="Q60" s="25"/>
      <c r="R60" s="14"/>
      <c r="S60" s="26"/>
      <c r="T60" s="27"/>
    </row>
    <row r="61" spans="1:20" x14ac:dyDescent="0.25">
      <c r="A61"/>
      <c r="B61"/>
      <c r="C61"/>
      <c r="D61"/>
      <c r="E61"/>
      <c r="F61"/>
      <c r="G61"/>
      <c r="H61"/>
      <c r="I61"/>
      <c r="J61"/>
      <c r="K61"/>
      <c r="P61" s="24"/>
      <c r="Q61" s="25"/>
      <c r="R61" s="14"/>
      <c r="S61" s="26"/>
      <c r="T61" s="27"/>
    </row>
    <row r="62" spans="1:20" x14ac:dyDescent="0.25">
      <c r="A62"/>
      <c r="B62"/>
      <c r="C62"/>
      <c r="D62"/>
      <c r="E62"/>
      <c r="F62"/>
      <c r="G62"/>
      <c r="H62"/>
      <c r="I62"/>
      <c r="J62"/>
      <c r="K62"/>
      <c r="O62" s="40"/>
      <c r="P62" s="24"/>
      <c r="Q62" s="25"/>
      <c r="R62" s="14"/>
      <c r="S62" s="26"/>
      <c r="T62" s="27"/>
    </row>
    <row r="63" spans="1:20" ht="18.75" x14ac:dyDescent="0.25">
      <c r="A63" s="63" t="s">
        <v>160</v>
      </c>
      <c r="B63" s="64"/>
      <c r="C63" s="64"/>
      <c r="D63" s="64"/>
      <c r="E63" s="64"/>
      <c r="F63" s="64"/>
      <c r="G63" s="64"/>
      <c r="H63" s="64"/>
      <c r="I63" s="64"/>
      <c r="J63" s="64"/>
      <c r="K63" s="64"/>
      <c r="L63" s="64"/>
      <c r="M63" s="64"/>
      <c r="N63" s="64"/>
      <c r="O63" s="64"/>
      <c r="P63" s="64"/>
      <c r="Q63" s="64"/>
      <c r="R63" s="64"/>
      <c r="S63" s="64"/>
      <c r="T63" s="64"/>
    </row>
    <row r="64" spans="1:20" ht="30" x14ac:dyDescent="0.25">
      <c r="A64" s="65" t="s">
        <v>154</v>
      </c>
      <c r="B64" s="65"/>
      <c r="C64" s="65"/>
      <c r="D64" s="65"/>
      <c r="E64" s="65"/>
      <c r="F64" s="65"/>
      <c r="G64" s="65"/>
      <c r="H64" s="65"/>
      <c r="I64" s="65"/>
      <c r="J64" s="65"/>
      <c r="K64" s="65"/>
      <c r="L64" s="65"/>
      <c r="M64" s="65"/>
      <c r="N64" s="65"/>
      <c r="O64" s="65"/>
      <c r="P64" s="16" t="s">
        <v>155</v>
      </c>
      <c r="Q64" s="17" t="s">
        <v>156</v>
      </c>
      <c r="R64" s="17" t="s">
        <v>157</v>
      </c>
      <c r="S64" s="17" t="s">
        <v>158</v>
      </c>
      <c r="T64" s="18" t="s">
        <v>159</v>
      </c>
    </row>
    <row r="65" spans="1:21" x14ac:dyDescent="0.25">
      <c r="A65">
        <v>1</v>
      </c>
      <c r="B65">
        <v>8</v>
      </c>
      <c r="C65">
        <v>8</v>
      </c>
      <c r="D65">
        <v>0</v>
      </c>
      <c r="E65">
        <v>0</v>
      </c>
      <c r="F65">
        <v>0</v>
      </c>
      <c r="G65">
        <v>4</v>
      </c>
      <c r="H65" t="s">
        <v>75</v>
      </c>
      <c r="I65">
        <v>1</v>
      </c>
      <c r="J65" t="s">
        <v>78</v>
      </c>
      <c r="K65">
        <v>57</v>
      </c>
      <c r="P65" s="24">
        <f t="shared" ref="P65:P102" si="5">IF((HEX2DEC(E65)*256) + HEX2DEC(D65) &gt;= 32768, (HEX2DEC(E65)*256) + HEX2DEC(D65)-65536, (HEX2DEC(E65)*256) + HEX2DEC(D65))</f>
        <v>0</v>
      </c>
      <c r="Q65" s="25">
        <f t="shared" ref="Q65:Q102" si="6">LOOKUP(VALUE(I65),$I$9:$I$16,$J$9:$J$16)</f>
        <v>2.0000000000000001E-9</v>
      </c>
      <c r="R65" s="14">
        <f t="shared" ref="R65:R102" si="7">(HEX2DEC(F65)*65536) + (HEX2DEC(G65)*256) + HEX2DEC(H65)</f>
        <v>1213</v>
      </c>
      <c r="S65" s="26">
        <f t="shared" ref="S65:S102" si="8">IF(R65&gt;=(2^($J$5-1)), -((2^$J$5)-R65), R65)</f>
        <v>1213</v>
      </c>
      <c r="T65" s="27">
        <f t="shared" ref="T65:T102" si="9">-(S65/$J$6*Q65)</f>
        <v>-6.3624382019042973E-13</v>
      </c>
    </row>
    <row r="66" spans="1:21" x14ac:dyDescent="0.25">
      <c r="A66">
        <v>1</v>
      </c>
      <c r="B66">
        <v>8</v>
      </c>
      <c r="C66">
        <v>8</v>
      </c>
      <c r="D66">
        <v>64</v>
      </c>
      <c r="E66">
        <v>0</v>
      </c>
      <c r="F66" t="s">
        <v>37</v>
      </c>
      <c r="G66">
        <v>1</v>
      </c>
      <c r="H66" t="s">
        <v>168</v>
      </c>
      <c r="I66">
        <v>1</v>
      </c>
      <c r="J66">
        <v>49</v>
      </c>
      <c r="K66" t="s">
        <v>119</v>
      </c>
      <c r="O66" s="40"/>
      <c r="P66" s="24">
        <f t="shared" si="5"/>
        <v>100</v>
      </c>
      <c r="Q66" s="25">
        <f t="shared" si="6"/>
        <v>2.0000000000000001E-9</v>
      </c>
      <c r="R66" s="14">
        <f t="shared" si="7"/>
        <v>14942622</v>
      </c>
      <c r="S66" s="26">
        <f t="shared" si="8"/>
        <v>-1834594</v>
      </c>
      <c r="T66" s="27">
        <f t="shared" si="9"/>
        <v>9.6228284835815421E-10</v>
      </c>
    </row>
    <row r="67" spans="1:21" x14ac:dyDescent="0.25">
      <c r="A67">
        <v>1</v>
      </c>
      <c r="B67">
        <v>8</v>
      </c>
      <c r="C67">
        <v>8</v>
      </c>
      <c r="D67" t="s">
        <v>34</v>
      </c>
      <c r="E67">
        <v>0</v>
      </c>
      <c r="F67" t="s">
        <v>60</v>
      </c>
      <c r="G67" t="s">
        <v>28</v>
      </c>
      <c r="H67">
        <v>38</v>
      </c>
      <c r="I67">
        <v>5</v>
      </c>
      <c r="J67" t="s">
        <v>133</v>
      </c>
      <c r="K67">
        <v>86</v>
      </c>
      <c r="P67" s="24">
        <f t="shared" si="5"/>
        <v>200</v>
      </c>
      <c r="Q67" s="25">
        <f t="shared" si="6"/>
        <v>1.9999999999999998E-5</v>
      </c>
      <c r="R67" s="14">
        <f t="shared" si="7"/>
        <v>16046904</v>
      </c>
      <c r="S67" s="26">
        <f t="shared" si="8"/>
        <v>-730312</v>
      </c>
      <c r="T67" s="27">
        <f t="shared" si="9"/>
        <v>3.8306388854980466E-6</v>
      </c>
    </row>
    <row r="68" spans="1:21" x14ac:dyDescent="0.25">
      <c r="A68">
        <v>1</v>
      </c>
      <c r="B68">
        <v>8</v>
      </c>
      <c r="C68">
        <v>8</v>
      </c>
      <c r="D68" t="s">
        <v>47</v>
      </c>
      <c r="E68">
        <v>1</v>
      </c>
      <c r="F68" t="s">
        <v>43</v>
      </c>
      <c r="G68" t="s">
        <v>41</v>
      </c>
      <c r="H68" t="s">
        <v>46</v>
      </c>
      <c r="I68">
        <v>5</v>
      </c>
      <c r="J68" t="s">
        <v>106</v>
      </c>
      <c r="K68">
        <v>38</v>
      </c>
      <c r="P68" s="24">
        <f t="shared" si="5"/>
        <v>300</v>
      </c>
      <c r="Q68" s="25">
        <f t="shared" si="6"/>
        <v>1.9999999999999998E-5</v>
      </c>
      <c r="R68" s="14">
        <f t="shared" si="7"/>
        <v>16333784</v>
      </c>
      <c r="S68" s="26">
        <f t="shared" si="8"/>
        <v>-443432</v>
      </c>
      <c r="T68" s="27">
        <f t="shared" si="9"/>
        <v>2.325893402099609E-6</v>
      </c>
    </row>
    <row r="69" spans="1:21" x14ac:dyDescent="0.25">
      <c r="A69">
        <v>1</v>
      </c>
      <c r="B69">
        <v>8</v>
      </c>
      <c r="C69">
        <v>8</v>
      </c>
      <c r="D69">
        <v>90</v>
      </c>
      <c r="E69">
        <v>1</v>
      </c>
      <c r="F69" t="s">
        <v>4</v>
      </c>
      <c r="G69" t="s">
        <v>26</v>
      </c>
      <c r="H69" t="s">
        <v>86</v>
      </c>
      <c r="I69">
        <v>5</v>
      </c>
      <c r="J69">
        <v>81</v>
      </c>
      <c r="K69">
        <v>44</v>
      </c>
      <c r="P69" s="24">
        <f t="shared" si="5"/>
        <v>400</v>
      </c>
      <c r="Q69" s="25">
        <f t="shared" si="6"/>
        <v>1.9999999999999998E-5</v>
      </c>
      <c r="R69" s="14">
        <f t="shared" si="7"/>
        <v>15248869</v>
      </c>
      <c r="S69" s="26">
        <f t="shared" si="8"/>
        <v>-1528347</v>
      </c>
      <c r="T69" s="27">
        <f t="shared" si="9"/>
        <v>8.0164990425109853E-6</v>
      </c>
    </row>
    <row r="70" spans="1:21" x14ac:dyDescent="0.25">
      <c r="A70">
        <v>1</v>
      </c>
      <c r="B70">
        <v>8</v>
      </c>
      <c r="C70">
        <v>8</v>
      </c>
      <c r="D70" t="s">
        <v>60</v>
      </c>
      <c r="E70">
        <v>1</v>
      </c>
      <c r="F70" t="s">
        <v>19</v>
      </c>
      <c r="G70">
        <v>78</v>
      </c>
      <c r="H70">
        <v>25</v>
      </c>
      <c r="I70">
        <v>7</v>
      </c>
      <c r="J70" t="s">
        <v>126</v>
      </c>
      <c r="K70">
        <v>39</v>
      </c>
      <c r="O70" s="40"/>
      <c r="P70" s="24">
        <f t="shared" si="5"/>
        <v>500</v>
      </c>
      <c r="Q70" s="25">
        <f t="shared" si="6"/>
        <v>2E-3</v>
      </c>
      <c r="R70" s="14">
        <f t="shared" si="7"/>
        <v>14710821</v>
      </c>
      <c r="S70" s="26">
        <f t="shared" si="8"/>
        <v>-2066395</v>
      </c>
      <c r="T70" s="27">
        <f t="shared" si="9"/>
        <v>1.0838673114776612E-3</v>
      </c>
    </row>
    <row r="71" spans="1:21" x14ac:dyDescent="0.25">
      <c r="A71">
        <v>1</v>
      </c>
      <c r="B71">
        <v>8</v>
      </c>
      <c r="C71">
        <v>8</v>
      </c>
      <c r="D71">
        <v>58</v>
      </c>
      <c r="E71">
        <v>2</v>
      </c>
      <c r="F71" t="s">
        <v>30</v>
      </c>
      <c r="G71" t="s">
        <v>110</v>
      </c>
      <c r="H71">
        <v>4</v>
      </c>
      <c r="I71">
        <v>7</v>
      </c>
      <c r="J71" t="s">
        <v>88</v>
      </c>
      <c r="K71">
        <v>69</v>
      </c>
      <c r="P71" s="24">
        <f t="shared" si="5"/>
        <v>600</v>
      </c>
      <c r="Q71" s="25">
        <f t="shared" si="6"/>
        <v>2E-3</v>
      </c>
      <c r="R71" s="14">
        <f t="shared" si="7"/>
        <v>16172548</v>
      </c>
      <c r="S71" s="26">
        <f t="shared" si="8"/>
        <v>-604668</v>
      </c>
      <c r="T71" s="27">
        <f t="shared" si="9"/>
        <v>3.1716098785400387E-4</v>
      </c>
    </row>
    <row r="72" spans="1:21" x14ac:dyDescent="0.25">
      <c r="A72">
        <v>1</v>
      </c>
      <c r="B72">
        <v>8</v>
      </c>
      <c r="C72">
        <v>8</v>
      </c>
      <c r="D72" t="s">
        <v>71</v>
      </c>
      <c r="E72">
        <v>2</v>
      </c>
      <c r="F72" t="s">
        <v>82</v>
      </c>
      <c r="G72" t="s">
        <v>86</v>
      </c>
      <c r="H72">
        <v>46</v>
      </c>
      <c r="I72">
        <v>7</v>
      </c>
      <c r="J72" t="s">
        <v>71</v>
      </c>
      <c r="K72">
        <v>93</v>
      </c>
      <c r="O72" s="40"/>
      <c r="P72" s="24">
        <f t="shared" si="5"/>
        <v>700</v>
      </c>
      <c r="Q72" s="25">
        <f t="shared" si="6"/>
        <v>2E-3</v>
      </c>
      <c r="R72" s="14">
        <f t="shared" si="7"/>
        <v>15852870</v>
      </c>
      <c r="S72" s="26">
        <f t="shared" si="8"/>
        <v>-924346</v>
      </c>
      <c r="T72" s="27">
        <f t="shared" si="9"/>
        <v>4.8483877182006833E-4</v>
      </c>
    </row>
    <row r="73" spans="1:21" x14ac:dyDescent="0.25">
      <c r="A73">
        <v>1</v>
      </c>
      <c r="B73">
        <v>8</v>
      </c>
      <c r="C73">
        <v>8</v>
      </c>
      <c r="D73">
        <v>20</v>
      </c>
      <c r="E73">
        <v>3</v>
      </c>
      <c r="F73" t="s">
        <v>67</v>
      </c>
      <c r="G73" t="s">
        <v>132</v>
      </c>
      <c r="H73" t="s">
        <v>98</v>
      </c>
      <c r="I73">
        <v>7</v>
      </c>
      <c r="J73">
        <v>52</v>
      </c>
      <c r="K73">
        <v>47</v>
      </c>
      <c r="P73" s="24">
        <f t="shared" si="5"/>
        <v>800</v>
      </c>
      <c r="Q73" s="25">
        <f t="shared" si="6"/>
        <v>2E-3</v>
      </c>
      <c r="R73" s="14">
        <f t="shared" si="7"/>
        <v>14866782</v>
      </c>
      <c r="S73" s="26">
        <f t="shared" si="8"/>
        <v>-1910434</v>
      </c>
      <c r="T73" s="27">
        <f t="shared" si="9"/>
        <v>1.0020625114440917E-3</v>
      </c>
    </row>
    <row r="74" spans="1:21" x14ac:dyDescent="0.25">
      <c r="A74">
        <v>1</v>
      </c>
      <c r="B74">
        <v>8</v>
      </c>
      <c r="C74">
        <v>8</v>
      </c>
      <c r="D74">
        <v>84</v>
      </c>
      <c r="E74">
        <v>3</v>
      </c>
      <c r="F74" t="s">
        <v>53</v>
      </c>
      <c r="G74">
        <v>4</v>
      </c>
      <c r="H74">
        <v>97</v>
      </c>
      <c r="I74">
        <v>7</v>
      </c>
      <c r="J74">
        <v>82</v>
      </c>
      <c r="K74" t="s">
        <v>134</v>
      </c>
      <c r="P74" s="24">
        <f t="shared" si="5"/>
        <v>900</v>
      </c>
      <c r="Q74" s="25">
        <f t="shared" si="6"/>
        <v>2E-3</v>
      </c>
      <c r="R74" s="14">
        <f t="shared" si="7"/>
        <v>13698199</v>
      </c>
      <c r="S74" s="26">
        <f t="shared" si="8"/>
        <v>-3079017</v>
      </c>
      <c r="T74" s="27">
        <f t="shared" si="9"/>
        <v>1.6150086879730223E-3</v>
      </c>
    </row>
    <row r="75" spans="1:21" x14ac:dyDescent="0.25">
      <c r="A75">
        <v>1</v>
      </c>
      <c r="B75">
        <v>8</v>
      </c>
      <c r="C75">
        <v>8</v>
      </c>
      <c r="D75" t="s">
        <v>4</v>
      </c>
      <c r="E75">
        <v>3</v>
      </c>
      <c r="F75" t="s">
        <v>34</v>
      </c>
      <c r="G75" t="s">
        <v>75</v>
      </c>
      <c r="H75" t="s">
        <v>175</v>
      </c>
      <c r="I75">
        <v>7</v>
      </c>
      <c r="J75">
        <v>59</v>
      </c>
      <c r="K75">
        <v>8</v>
      </c>
      <c r="P75" s="24">
        <f t="shared" si="5"/>
        <v>1000</v>
      </c>
      <c r="Q75" s="25">
        <f t="shared" si="6"/>
        <v>2E-3</v>
      </c>
      <c r="R75" s="14">
        <f t="shared" si="7"/>
        <v>13155738</v>
      </c>
      <c r="S75" s="26">
        <f t="shared" si="8"/>
        <v>-3621478</v>
      </c>
      <c r="T75" s="27">
        <f t="shared" si="9"/>
        <v>1.8995408058166503E-3</v>
      </c>
    </row>
    <row r="76" spans="1:21" x14ac:dyDescent="0.25">
      <c r="A76">
        <v>1</v>
      </c>
      <c r="B76">
        <v>8</v>
      </c>
      <c r="C76">
        <v>8</v>
      </c>
      <c r="D76" t="s">
        <v>38</v>
      </c>
      <c r="E76">
        <v>4</v>
      </c>
      <c r="F76" t="s">
        <v>116</v>
      </c>
      <c r="G76" t="s">
        <v>99</v>
      </c>
      <c r="H76" t="s">
        <v>111</v>
      </c>
      <c r="I76">
        <v>8</v>
      </c>
      <c r="J76" t="s">
        <v>104</v>
      </c>
      <c r="K76" t="s">
        <v>176</v>
      </c>
      <c r="O76" s="40"/>
      <c r="P76" s="52">
        <f t="shared" si="5"/>
        <v>1100</v>
      </c>
      <c r="Q76" s="47">
        <f t="shared" si="6"/>
        <v>0.02</v>
      </c>
      <c r="R76" s="48">
        <f t="shared" si="7"/>
        <v>12506087</v>
      </c>
      <c r="S76" s="49">
        <f t="shared" si="8"/>
        <v>-4271129</v>
      </c>
      <c r="T76" s="50">
        <f t="shared" si="9"/>
        <v>2.2402963161468503E-2</v>
      </c>
      <c r="U76" s="19"/>
    </row>
    <row r="77" spans="1:21" x14ac:dyDescent="0.25">
      <c r="A77">
        <v>1</v>
      </c>
      <c r="B77">
        <v>8</v>
      </c>
      <c r="C77">
        <v>8</v>
      </c>
      <c r="D77" t="s">
        <v>5</v>
      </c>
      <c r="E77">
        <v>4</v>
      </c>
      <c r="F77" t="s">
        <v>30</v>
      </c>
      <c r="G77">
        <v>7</v>
      </c>
      <c r="H77">
        <v>81</v>
      </c>
      <c r="I77">
        <v>8</v>
      </c>
      <c r="J77">
        <v>87</v>
      </c>
      <c r="K77">
        <v>29</v>
      </c>
      <c r="P77" s="52">
        <f t="shared" si="5"/>
        <v>1200</v>
      </c>
      <c r="Q77" s="47">
        <f t="shared" si="6"/>
        <v>0.02</v>
      </c>
      <c r="R77" s="48">
        <f t="shared" si="7"/>
        <v>16123777</v>
      </c>
      <c r="S77" s="49">
        <f t="shared" si="8"/>
        <v>-653439</v>
      </c>
      <c r="T77" s="50">
        <f t="shared" si="9"/>
        <v>3.4274239540100092E-3</v>
      </c>
      <c r="U77" s="19"/>
    </row>
    <row r="78" spans="1:21" x14ac:dyDescent="0.25">
      <c r="A78">
        <v>1</v>
      </c>
      <c r="B78">
        <v>8</v>
      </c>
      <c r="C78">
        <v>8</v>
      </c>
      <c r="D78">
        <v>14</v>
      </c>
      <c r="E78">
        <v>5</v>
      </c>
      <c r="F78" t="s">
        <v>22</v>
      </c>
      <c r="G78" t="s">
        <v>10</v>
      </c>
      <c r="H78" t="s">
        <v>105</v>
      </c>
      <c r="I78">
        <v>8</v>
      </c>
      <c r="J78" t="s">
        <v>94</v>
      </c>
      <c r="K78" t="s">
        <v>80</v>
      </c>
      <c r="O78" s="40"/>
      <c r="P78" s="52">
        <f t="shared" si="5"/>
        <v>1300</v>
      </c>
      <c r="Q78" s="47">
        <f t="shared" si="6"/>
        <v>0.02</v>
      </c>
      <c r="R78" s="48">
        <f t="shared" si="7"/>
        <v>15985036</v>
      </c>
      <c r="S78" s="49">
        <f t="shared" si="8"/>
        <v>-792180</v>
      </c>
      <c r="T78" s="50">
        <f t="shared" si="9"/>
        <v>4.155149459838867E-3</v>
      </c>
      <c r="U78" s="19"/>
    </row>
    <row r="79" spans="1:21" x14ac:dyDescent="0.25">
      <c r="A79">
        <v>1</v>
      </c>
      <c r="B79">
        <v>8</v>
      </c>
      <c r="C79">
        <v>8</v>
      </c>
      <c r="D79">
        <v>78</v>
      </c>
      <c r="E79">
        <v>5</v>
      </c>
      <c r="F79" t="s">
        <v>82</v>
      </c>
      <c r="G79" t="s">
        <v>116</v>
      </c>
      <c r="H79" t="s">
        <v>117</v>
      </c>
      <c r="I79">
        <v>8</v>
      </c>
      <c r="J79" t="s">
        <v>32</v>
      </c>
      <c r="K79">
        <v>90</v>
      </c>
      <c r="P79" s="52">
        <f t="shared" si="5"/>
        <v>1400</v>
      </c>
      <c r="Q79" s="47">
        <f t="shared" si="6"/>
        <v>0.02</v>
      </c>
      <c r="R79" s="48">
        <f t="shared" si="7"/>
        <v>15842879</v>
      </c>
      <c r="S79" s="49">
        <f t="shared" si="8"/>
        <v>-934337</v>
      </c>
      <c r="T79" s="50">
        <f t="shared" si="9"/>
        <v>4.9007925987243654E-3</v>
      </c>
      <c r="U79" s="19"/>
    </row>
    <row r="80" spans="1:21" x14ac:dyDescent="0.25">
      <c r="A80">
        <v>1</v>
      </c>
      <c r="B80">
        <v>8</v>
      </c>
      <c r="C80">
        <v>8</v>
      </c>
      <c r="D80" t="s">
        <v>81</v>
      </c>
      <c r="E80">
        <v>5</v>
      </c>
      <c r="F80" t="s">
        <v>104</v>
      </c>
      <c r="G80">
        <v>96</v>
      </c>
      <c r="H80" t="s">
        <v>21</v>
      </c>
      <c r="I80">
        <v>8</v>
      </c>
      <c r="J80" t="s">
        <v>52</v>
      </c>
      <c r="K80">
        <v>4</v>
      </c>
      <c r="P80" s="52">
        <f t="shared" si="5"/>
        <v>1500</v>
      </c>
      <c r="Q80" s="47">
        <f t="shared" si="6"/>
        <v>0.02</v>
      </c>
      <c r="R80" s="48">
        <f t="shared" si="7"/>
        <v>15701758</v>
      </c>
      <c r="S80" s="49">
        <f t="shared" si="8"/>
        <v>-1075458</v>
      </c>
      <c r="T80" s="50">
        <f t="shared" si="9"/>
        <v>5.6410017013549798E-3</v>
      </c>
      <c r="U80" s="19"/>
    </row>
    <row r="81" spans="1:21" x14ac:dyDescent="0.25">
      <c r="A81">
        <v>1</v>
      </c>
      <c r="B81">
        <v>8</v>
      </c>
      <c r="C81">
        <v>8</v>
      </c>
      <c r="D81">
        <v>40</v>
      </c>
      <c r="E81">
        <v>6</v>
      </c>
      <c r="F81" t="s">
        <v>25</v>
      </c>
      <c r="G81" t="s">
        <v>128</v>
      </c>
      <c r="H81" t="s">
        <v>8</v>
      </c>
      <c r="I81">
        <v>8</v>
      </c>
      <c r="J81">
        <v>4</v>
      </c>
      <c r="K81" t="s">
        <v>81</v>
      </c>
      <c r="P81" s="52">
        <f t="shared" si="5"/>
        <v>1600</v>
      </c>
      <c r="Q81" s="47">
        <f t="shared" si="6"/>
        <v>0.02</v>
      </c>
      <c r="R81" s="48">
        <f t="shared" si="7"/>
        <v>15576033</v>
      </c>
      <c r="S81" s="49">
        <f t="shared" si="8"/>
        <v>-1201183</v>
      </c>
      <c r="T81" s="50">
        <f t="shared" si="9"/>
        <v>6.3004555702209468E-3</v>
      </c>
      <c r="U81" s="19"/>
    </row>
    <row r="82" spans="1:21" x14ac:dyDescent="0.25">
      <c r="A82">
        <v>1</v>
      </c>
      <c r="B82">
        <v>8</v>
      </c>
      <c r="C82">
        <v>8</v>
      </c>
      <c r="D82" t="s">
        <v>80</v>
      </c>
      <c r="E82">
        <v>6</v>
      </c>
      <c r="F82" t="s">
        <v>1</v>
      </c>
      <c r="G82" t="s">
        <v>10</v>
      </c>
      <c r="H82" t="s">
        <v>107</v>
      </c>
      <c r="I82">
        <v>8</v>
      </c>
      <c r="J82" t="s">
        <v>131</v>
      </c>
      <c r="K82" t="s">
        <v>5</v>
      </c>
      <c r="O82" s="40"/>
      <c r="P82" s="52">
        <f t="shared" si="5"/>
        <v>1700</v>
      </c>
      <c r="Q82" s="47">
        <f t="shared" si="6"/>
        <v>0.02</v>
      </c>
      <c r="R82" s="48">
        <f t="shared" si="7"/>
        <v>15526223</v>
      </c>
      <c r="S82" s="49">
        <f t="shared" si="8"/>
        <v>-1250993</v>
      </c>
      <c r="T82" s="50">
        <f t="shared" si="9"/>
        <v>6.5617194175720209E-3</v>
      </c>
      <c r="U82" s="19"/>
    </row>
    <row r="83" spans="1:21" x14ac:dyDescent="0.25">
      <c r="A83">
        <v>1</v>
      </c>
      <c r="B83">
        <v>8</v>
      </c>
      <c r="C83">
        <v>8</v>
      </c>
      <c r="D83">
        <v>8</v>
      </c>
      <c r="E83">
        <v>7</v>
      </c>
      <c r="F83" t="s">
        <v>20</v>
      </c>
      <c r="G83" t="s">
        <v>65</v>
      </c>
      <c r="H83" t="s">
        <v>33</v>
      </c>
      <c r="I83">
        <v>8</v>
      </c>
      <c r="J83" t="s">
        <v>35</v>
      </c>
      <c r="K83" t="s">
        <v>111</v>
      </c>
      <c r="P83" s="52">
        <f t="shared" si="5"/>
        <v>1800</v>
      </c>
      <c r="Q83" s="47">
        <f t="shared" si="6"/>
        <v>0.02</v>
      </c>
      <c r="R83" s="48">
        <f t="shared" si="7"/>
        <v>15380929</v>
      </c>
      <c r="S83" s="49">
        <f t="shared" si="8"/>
        <v>-1396287</v>
      </c>
      <c r="T83" s="50">
        <f t="shared" si="9"/>
        <v>7.3238167762756344E-3</v>
      </c>
      <c r="U83" s="19"/>
    </row>
    <row r="84" spans="1:21" x14ac:dyDescent="0.25">
      <c r="A84">
        <v>1</v>
      </c>
      <c r="B84">
        <v>8</v>
      </c>
      <c r="C84">
        <v>8</v>
      </c>
      <c r="D84" t="s">
        <v>77</v>
      </c>
      <c r="E84">
        <v>7</v>
      </c>
      <c r="F84" t="s">
        <v>4</v>
      </c>
      <c r="G84">
        <v>64</v>
      </c>
      <c r="H84">
        <v>39</v>
      </c>
      <c r="I84">
        <v>8</v>
      </c>
      <c r="J84">
        <v>54</v>
      </c>
      <c r="K84">
        <v>43</v>
      </c>
      <c r="O84" s="40"/>
      <c r="P84" s="52">
        <f t="shared" si="5"/>
        <v>1900</v>
      </c>
      <c r="Q84" s="47">
        <f t="shared" si="6"/>
        <v>0.02</v>
      </c>
      <c r="R84" s="48">
        <f t="shared" si="7"/>
        <v>15230009</v>
      </c>
      <c r="S84" s="49">
        <f t="shared" si="8"/>
        <v>-1547207</v>
      </c>
      <c r="T84" s="50">
        <f t="shared" si="9"/>
        <v>8.1154236793518058E-3</v>
      </c>
      <c r="U84" s="19"/>
    </row>
    <row r="85" spans="1:21" x14ac:dyDescent="0.25">
      <c r="A85">
        <v>1</v>
      </c>
      <c r="B85">
        <v>8</v>
      </c>
      <c r="C85">
        <v>8</v>
      </c>
      <c r="D85" t="s">
        <v>87</v>
      </c>
      <c r="E85">
        <v>7</v>
      </c>
      <c r="F85" t="s">
        <v>91</v>
      </c>
      <c r="G85">
        <v>19</v>
      </c>
      <c r="H85">
        <v>29</v>
      </c>
      <c r="I85">
        <v>8</v>
      </c>
      <c r="J85" t="s">
        <v>53</v>
      </c>
      <c r="K85" t="s">
        <v>114</v>
      </c>
      <c r="P85" s="52">
        <f t="shared" si="5"/>
        <v>2000</v>
      </c>
      <c r="Q85" s="47">
        <f t="shared" si="6"/>
        <v>0.02</v>
      </c>
      <c r="R85" s="48">
        <f t="shared" si="7"/>
        <v>15079721</v>
      </c>
      <c r="S85" s="49">
        <f t="shared" si="8"/>
        <v>-1697495</v>
      </c>
      <c r="T85" s="50">
        <f t="shared" si="9"/>
        <v>8.9037156105041503E-3</v>
      </c>
      <c r="U85" s="19"/>
    </row>
    <row r="86" spans="1:21" x14ac:dyDescent="0.25">
      <c r="A86">
        <v>1</v>
      </c>
      <c r="B86">
        <v>8</v>
      </c>
      <c r="C86">
        <v>8</v>
      </c>
      <c r="D86">
        <v>34</v>
      </c>
      <c r="E86">
        <v>8</v>
      </c>
      <c r="F86" t="s">
        <v>37</v>
      </c>
      <c r="G86" t="s">
        <v>0</v>
      </c>
      <c r="H86" t="s">
        <v>170</v>
      </c>
      <c r="I86">
        <v>8</v>
      </c>
      <c r="J86" t="s">
        <v>11</v>
      </c>
      <c r="K86" t="s">
        <v>165</v>
      </c>
      <c r="O86" s="40"/>
      <c r="P86" s="52">
        <f t="shared" si="5"/>
        <v>2100</v>
      </c>
      <c r="Q86" s="47">
        <f t="shared" si="6"/>
        <v>0.02</v>
      </c>
      <c r="R86" s="48">
        <f t="shared" si="7"/>
        <v>14944969</v>
      </c>
      <c r="S86" s="49">
        <f t="shared" si="8"/>
        <v>-1832247</v>
      </c>
      <c r="T86" s="50">
        <f t="shared" si="9"/>
        <v>9.6105179786682114E-3</v>
      </c>
      <c r="U86" s="19"/>
    </row>
    <row r="87" spans="1:21" x14ac:dyDescent="0.25">
      <c r="A87">
        <v>1</v>
      </c>
      <c r="B87">
        <v>8</v>
      </c>
      <c r="C87">
        <v>8</v>
      </c>
      <c r="D87">
        <v>98</v>
      </c>
      <c r="E87">
        <v>8</v>
      </c>
      <c r="F87" t="s">
        <v>58</v>
      </c>
      <c r="G87" t="s">
        <v>122</v>
      </c>
      <c r="H87" t="s">
        <v>138</v>
      </c>
      <c r="I87">
        <v>8</v>
      </c>
      <c r="J87" t="s">
        <v>92</v>
      </c>
      <c r="K87">
        <v>75</v>
      </c>
      <c r="P87" s="53">
        <f t="shared" si="5"/>
        <v>2200</v>
      </c>
      <c r="Q87" s="54">
        <f t="shared" si="6"/>
        <v>0.02</v>
      </c>
      <c r="R87" s="55">
        <f t="shared" si="7"/>
        <v>14908699</v>
      </c>
      <c r="S87" s="56">
        <f t="shared" si="8"/>
        <v>-1868517</v>
      </c>
      <c r="T87" s="57">
        <f t="shared" si="9"/>
        <v>9.8007616996765128E-3</v>
      </c>
    </row>
    <row r="88" spans="1:21" x14ac:dyDescent="0.25">
      <c r="A88">
        <v>1</v>
      </c>
      <c r="B88">
        <v>8</v>
      </c>
      <c r="C88">
        <v>8</v>
      </c>
      <c r="D88" t="s">
        <v>74</v>
      </c>
      <c r="E88">
        <v>8</v>
      </c>
      <c r="F88" t="s">
        <v>8</v>
      </c>
      <c r="G88">
        <v>30</v>
      </c>
      <c r="H88" t="s">
        <v>174</v>
      </c>
      <c r="I88">
        <v>8</v>
      </c>
      <c r="J88">
        <v>75</v>
      </c>
      <c r="K88" t="s">
        <v>168</v>
      </c>
      <c r="O88" s="40"/>
      <c r="P88" s="53">
        <f t="shared" si="5"/>
        <v>2300</v>
      </c>
      <c r="Q88" s="54">
        <f t="shared" si="6"/>
        <v>0.02</v>
      </c>
      <c r="R88" s="55">
        <f t="shared" si="7"/>
        <v>14757981</v>
      </c>
      <c r="S88" s="56">
        <f t="shared" si="8"/>
        <v>-2019235</v>
      </c>
      <c r="T88" s="57">
        <f t="shared" si="9"/>
        <v>1.0591309070587158E-2</v>
      </c>
    </row>
    <row r="89" spans="1:21" x14ac:dyDescent="0.25">
      <c r="A89">
        <v>1</v>
      </c>
      <c r="B89">
        <v>8</v>
      </c>
      <c r="C89">
        <v>8</v>
      </c>
      <c r="D89">
        <v>60</v>
      </c>
      <c r="E89">
        <v>9</v>
      </c>
      <c r="F89" t="s">
        <v>92</v>
      </c>
      <c r="G89" t="s">
        <v>58</v>
      </c>
      <c r="H89">
        <v>58</v>
      </c>
      <c r="I89">
        <v>8</v>
      </c>
      <c r="J89" t="s">
        <v>128</v>
      </c>
      <c r="K89" t="s">
        <v>112</v>
      </c>
      <c r="P89" s="53">
        <f t="shared" si="5"/>
        <v>2400</v>
      </c>
      <c r="Q89" s="54">
        <f t="shared" si="6"/>
        <v>0.02</v>
      </c>
      <c r="R89" s="55">
        <f t="shared" si="7"/>
        <v>14607192</v>
      </c>
      <c r="S89" s="56">
        <f t="shared" si="8"/>
        <v>-2170024</v>
      </c>
      <c r="T89" s="57">
        <f t="shared" si="9"/>
        <v>1.1382228851318359E-2</v>
      </c>
    </row>
    <row r="90" spans="1:21" x14ac:dyDescent="0.25">
      <c r="A90">
        <v>1</v>
      </c>
      <c r="B90">
        <v>8</v>
      </c>
      <c r="C90">
        <v>8</v>
      </c>
      <c r="D90" t="s">
        <v>9</v>
      </c>
      <c r="E90">
        <v>9</v>
      </c>
      <c r="F90" t="s">
        <v>81</v>
      </c>
      <c r="G90" t="s">
        <v>114</v>
      </c>
      <c r="H90" t="s">
        <v>123</v>
      </c>
      <c r="I90">
        <v>8</v>
      </c>
      <c r="J90">
        <v>57</v>
      </c>
      <c r="K90" t="s">
        <v>98</v>
      </c>
      <c r="O90" s="40"/>
      <c r="P90" s="53">
        <f t="shared" si="5"/>
        <v>2500</v>
      </c>
      <c r="Q90" s="54">
        <f t="shared" si="6"/>
        <v>0.02</v>
      </c>
      <c r="R90" s="55">
        <f t="shared" si="7"/>
        <v>14454570</v>
      </c>
      <c r="S90" s="56">
        <f t="shared" si="8"/>
        <v>-2322646</v>
      </c>
      <c r="T90" s="57">
        <f t="shared" si="9"/>
        <v>1.2182763099670408E-2</v>
      </c>
    </row>
    <row r="91" spans="1:21" x14ac:dyDescent="0.25">
      <c r="A91">
        <v>1</v>
      </c>
      <c r="B91">
        <v>8</v>
      </c>
      <c r="C91">
        <v>8</v>
      </c>
      <c r="D91">
        <v>28</v>
      </c>
      <c r="E91" t="s">
        <v>0</v>
      </c>
      <c r="F91" t="s">
        <v>93</v>
      </c>
      <c r="G91">
        <v>47</v>
      </c>
      <c r="H91" t="s">
        <v>112</v>
      </c>
      <c r="I91">
        <v>8</v>
      </c>
      <c r="J91" t="s">
        <v>23</v>
      </c>
      <c r="K91" t="s">
        <v>97</v>
      </c>
      <c r="P91" s="24">
        <f t="shared" si="5"/>
        <v>2600</v>
      </c>
      <c r="Q91" s="25">
        <f t="shared" si="6"/>
        <v>0.02</v>
      </c>
      <c r="R91" s="14">
        <f t="shared" si="7"/>
        <v>14305151</v>
      </c>
      <c r="S91" s="26">
        <f t="shared" si="8"/>
        <v>-2472065</v>
      </c>
      <c r="T91" s="27">
        <f t="shared" si="9"/>
        <v>1.2966496944427489E-2</v>
      </c>
    </row>
    <row r="92" spans="1:21" x14ac:dyDescent="0.25">
      <c r="A92">
        <v>1</v>
      </c>
      <c r="B92">
        <v>8</v>
      </c>
      <c r="C92">
        <v>8</v>
      </c>
      <c r="D92" t="s">
        <v>105</v>
      </c>
      <c r="E92" t="s">
        <v>0</v>
      </c>
      <c r="F92" t="s">
        <v>46</v>
      </c>
      <c r="G92">
        <v>50</v>
      </c>
      <c r="H92">
        <v>31</v>
      </c>
      <c r="I92">
        <v>8</v>
      </c>
      <c r="J92">
        <v>26</v>
      </c>
      <c r="K92" t="s">
        <v>1</v>
      </c>
      <c r="P92" s="24">
        <f t="shared" si="5"/>
        <v>2700</v>
      </c>
      <c r="Q92" s="25">
        <f t="shared" si="6"/>
        <v>0.02</v>
      </c>
      <c r="R92" s="14">
        <f t="shared" si="7"/>
        <v>14176305</v>
      </c>
      <c r="S92" s="26">
        <f t="shared" si="8"/>
        <v>-2600911</v>
      </c>
      <c r="T92" s="27">
        <f t="shared" si="9"/>
        <v>1.3642321109771727E-2</v>
      </c>
    </row>
    <row r="93" spans="1:21" x14ac:dyDescent="0.25">
      <c r="A93">
        <v>1</v>
      </c>
      <c r="B93">
        <v>8</v>
      </c>
      <c r="C93">
        <v>8</v>
      </c>
      <c r="D93" t="s">
        <v>29</v>
      </c>
      <c r="E93" t="s">
        <v>0</v>
      </c>
      <c r="F93" t="s">
        <v>165</v>
      </c>
      <c r="G93">
        <v>98</v>
      </c>
      <c r="H93" t="s">
        <v>174</v>
      </c>
      <c r="I93">
        <v>8</v>
      </c>
      <c r="J93">
        <v>82</v>
      </c>
      <c r="K93" t="s">
        <v>51</v>
      </c>
      <c r="O93" s="40"/>
      <c r="P93" s="24">
        <f t="shared" si="5"/>
        <v>2800</v>
      </c>
      <c r="Q93" s="25">
        <f t="shared" si="6"/>
        <v>0.02</v>
      </c>
      <c r="R93" s="14">
        <f t="shared" si="7"/>
        <v>14129245</v>
      </c>
      <c r="S93" s="26">
        <f t="shared" si="8"/>
        <v>-2647971</v>
      </c>
      <c r="T93" s="27">
        <f t="shared" si="9"/>
        <v>1.3889160633087157E-2</v>
      </c>
    </row>
    <row r="94" spans="1:21" x14ac:dyDescent="0.25">
      <c r="A94">
        <v>1</v>
      </c>
      <c r="B94">
        <v>8</v>
      </c>
      <c r="C94">
        <v>8</v>
      </c>
      <c r="D94">
        <v>54</v>
      </c>
      <c r="E94" t="s">
        <v>32</v>
      </c>
      <c r="F94" t="s">
        <v>96</v>
      </c>
      <c r="G94">
        <v>48</v>
      </c>
      <c r="H94">
        <v>85</v>
      </c>
      <c r="I94">
        <v>8</v>
      </c>
      <c r="J94" t="s">
        <v>74</v>
      </c>
      <c r="K94" t="s">
        <v>44</v>
      </c>
      <c r="P94" s="24">
        <f t="shared" si="5"/>
        <v>2900</v>
      </c>
      <c r="Q94" s="25">
        <f t="shared" si="6"/>
        <v>0.02</v>
      </c>
      <c r="R94" s="14">
        <f t="shared" si="7"/>
        <v>13977733</v>
      </c>
      <c r="S94" s="26">
        <f t="shared" si="8"/>
        <v>-2799483</v>
      </c>
      <c r="T94" s="27">
        <f t="shared" si="9"/>
        <v>1.4683872699737548E-2</v>
      </c>
    </row>
    <row r="95" spans="1:21" x14ac:dyDescent="0.25">
      <c r="A95">
        <v>1</v>
      </c>
      <c r="B95">
        <v>8</v>
      </c>
      <c r="C95">
        <v>8</v>
      </c>
      <c r="D95" t="s">
        <v>66</v>
      </c>
      <c r="E95" t="s">
        <v>32</v>
      </c>
      <c r="F95" t="s">
        <v>70</v>
      </c>
      <c r="G95" t="s">
        <v>14</v>
      </c>
      <c r="H95">
        <v>3</v>
      </c>
      <c r="I95">
        <v>8</v>
      </c>
      <c r="J95">
        <v>39</v>
      </c>
      <c r="K95" t="s">
        <v>33</v>
      </c>
      <c r="O95" s="40"/>
      <c r="P95" s="24">
        <f t="shared" si="5"/>
        <v>3000</v>
      </c>
      <c r="Q95" s="25">
        <f t="shared" si="6"/>
        <v>0.02</v>
      </c>
      <c r="R95" s="14">
        <f t="shared" si="7"/>
        <v>13827843</v>
      </c>
      <c r="S95" s="26">
        <f t="shared" si="8"/>
        <v>-2949373</v>
      </c>
      <c r="T95" s="27">
        <f t="shared" si="9"/>
        <v>1.5470077037811279E-2</v>
      </c>
    </row>
    <row r="96" spans="1:21" x14ac:dyDescent="0.25">
      <c r="A96"/>
      <c r="B96"/>
      <c r="C96"/>
      <c r="D96"/>
      <c r="E96"/>
      <c r="F96"/>
      <c r="G96"/>
      <c r="H96"/>
      <c r="I96"/>
      <c r="J96"/>
      <c r="K96"/>
      <c r="P96" s="24"/>
      <c r="Q96" s="25"/>
      <c r="R96" s="14"/>
      <c r="S96" s="26"/>
      <c r="T96" s="27"/>
    </row>
    <row r="97" spans="1:20" x14ac:dyDescent="0.25">
      <c r="A97"/>
      <c r="B97"/>
      <c r="C97"/>
      <c r="D97"/>
      <c r="E97"/>
      <c r="F97"/>
      <c r="G97"/>
      <c r="H97"/>
      <c r="I97"/>
      <c r="J97"/>
      <c r="K97"/>
      <c r="O97" s="40"/>
      <c r="P97" s="52"/>
      <c r="Q97" s="47"/>
      <c r="R97" s="48"/>
      <c r="S97" s="49"/>
      <c r="T97" s="50"/>
    </row>
    <row r="98" spans="1:20" x14ac:dyDescent="0.25">
      <c r="A98"/>
      <c r="B98"/>
      <c r="C98"/>
      <c r="D98"/>
      <c r="E98"/>
      <c r="F98"/>
      <c r="G98"/>
      <c r="H98"/>
      <c r="I98"/>
      <c r="J98"/>
      <c r="K98"/>
      <c r="P98" s="52"/>
      <c r="Q98" s="47"/>
      <c r="R98" s="48"/>
      <c r="S98" s="49"/>
      <c r="T98" s="50"/>
    </row>
    <row r="99" spans="1:20" x14ac:dyDescent="0.25">
      <c r="A99"/>
      <c r="B99"/>
      <c r="C99"/>
      <c r="D99"/>
      <c r="E99"/>
      <c r="F99"/>
      <c r="G99"/>
      <c r="H99"/>
      <c r="I99"/>
      <c r="J99"/>
      <c r="K99"/>
      <c r="O99" s="40"/>
      <c r="P99" s="52"/>
      <c r="Q99" s="47"/>
      <c r="R99" s="48"/>
      <c r="S99" s="49"/>
      <c r="T99" s="50"/>
    </row>
    <row r="100" spans="1:20" x14ac:dyDescent="0.25">
      <c r="A100"/>
      <c r="B100"/>
      <c r="C100"/>
      <c r="D100"/>
      <c r="E100"/>
      <c r="F100"/>
      <c r="G100"/>
      <c r="H100"/>
      <c r="I100"/>
      <c r="J100"/>
      <c r="K100"/>
      <c r="P100" s="52"/>
      <c r="Q100" s="47"/>
      <c r="R100" s="48"/>
      <c r="S100" s="49"/>
      <c r="T100" s="50"/>
    </row>
    <row r="101" spans="1:20" x14ac:dyDescent="0.25">
      <c r="A101"/>
      <c r="B101"/>
      <c r="C101"/>
      <c r="D101"/>
      <c r="E101"/>
      <c r="F101"/>
      <c r="G101"/>
      <c r="H101"/>
      <c r="I101"/>
      <c r="J101"/>
      <c r="K101"/>
      <c r="O101" s="40"/>
      <c r="P101" s="52"/>
      <c r="Q101" s="47"/>
      <c r="R101" s="48"/>
      <c r="S101" s="49"/>
      <c r="T101" s="50"/>
    </row>
    <row r="102" spans="1:20" x14ac:dyDescent="0.25">
      <c r="A102"/>
      <c r="B102"/>
      <c r="C102"/>
      <c r="D102"/>
      <c r="E102"/>
      <c r="F102"/>
      <c r="G102"/>
      <c r="H102"/>
      <c r="I102"/>
      <c r="J102"/>
      <c r="K102"/>
      <c r="P102" s="24"/>
      <c r="Q102" s="25"/>
      <c r="R102" s="14"/>
      <c r="S102" s="26"/>
      <c r="T102" s="27"/>
    </row>
  </sheetData>
  <mergeCells count="17">
    <mergeCell ref="A63:T63"/>
    <mergeCell ref="A64:O64"/>
    <mergeCell ref="J16:N16"/>
    <mergeCell ref="A18:T18"/>
    <mergeCell ref="A19:O19"/>
    <mergeCell ref="J10:N10"/>
    <mergeCell ref="J11:N11"/>
    <mergeCell ref="J12:N12"/>
    <mergeCell ref="J13:N13"/>
    <mergeCell ref="J14:N14"/>
    <mergeCell ref="J15:N15"/>
    <mergeCell ref="J9:N9"/>
    <mergeCell ref="J3:L3"/>
    <mergeCell ref="J4:L4"/>
    <mergeCell ref="J5:L5"/>
    <mergeCell ref="J6:L6"/>
    <mergeCell ref="J8:N8"/>
  </mergeCells>
  <conditionalFormatting sqref="S20:S62">
    <cfRule type="cellIs" dxfId="17" priority="4" operator="lessThan">
      <formula>0</formula>
    </cfRule>
  </conditionalFormatting>
  <conditionalFormatting sqref="S65:S102">
    <cfRule type="cellIs" dxfId="0" priority="1" operator="lessThan">
      <formula>0</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6"/>
  <sheetViews>
    <sheetView topLeftCell="A46" zoomScale="70" zoomScaleNormal="70" workbookViewId="0">
      <selection activeCell="AC64" sqref="AC64"/>
    </sheetView>
  </sheetViews>
  <sheetFormatPr defaultRowHeight="15" x14ac:dyDescent="0.25"/>
  <cols>
    <col min="1" max="3" width="3.7109375" style="1" customWidth="1"/>
    <col min="4" max="5" width="3.7109375" style="20" customWidth="1"/>
    <col min="6" max="8" width="3.7109375" style="21" customWidth="1"/>
    <col min="9" max="9" width="3.7109375" style="22" customWidth="1"/>
    <col min="10" max="11" width="3.7109375" style="23" customWidth="1"/>
    <col min="12" max="15" width="3.7109375" style="1" customWidth="1"/>
    <col min="16" max="17" width="15.7109375" customWidth="1"/>
    <col min="18" max="19" width="15.7109375" hidden="1" customWidth="1"/>
    <col min="20" max="20" width="15.7109375" style="3" customWidth="1"/>
  </cols>
  <sheetData>
    <row r="1" spans="4:20" x14ac:dyDescent="0.25">
      <c r="D1" s="1"/>
      <c r="E1" s="1"/>
      <c r="F1" s="1"/>
      <c r="G1" s="1"/>
      <c r="H1" s="1"/>
      <c r="I1" s="2"/>
      <c r="J1" s="2"/>
      <c r="K1" s="2"/>
      <c r="L1" s="2"/>
      <c r="M1" s="2"/>
      <c r="N1" s="2"/>
    </row>
    <row r="2" spans="4:20" x14ac:dyDescent="0.25">
      <c r="D2" s="1"/>
      <c r="E2" s="1"/>
      <c r="F2" s="1"/>
      <c r="G2" s="1"/>
      <c r="H2" s="1"/>
      <c r="I2" s="2"/>
      <c r="J2" s="2"/>
      <c r="K2" s="2"/>
      <c r="L2" s="2"/>
      <c r="M2" s="2"/>
      <c r="N2" s="2"/>
    </row>
    <row r="3" spans="4:20" x14ac:dyDescent="0.25">
      <c r="D3" s="1"/>
      <c r="E3" s="1"/>
      <c r="F3" s="1"/>
      <c r="G3" s="1"/>
      <c r="H3" s="1"/>
      <c r="I3" s="4" t="s">
        <v>140</v>
      </c>
      <c r="J3" s="59">
        <v>3.3</v>
      </c>
      <c r="K3" s="59"/>
      <c r="L3" s="59"/>
      <c r="M3" s="2"/>
      <c r="N3" s="2"/>
    </row>
    <row r="4" spans="4:20" x14ac:dyDescent="0.25">
      <c r="D4" s="1"/>
      <c r="E4" s="1"/>
      <c r="F4" s="1"/>
      <c r="G4" s="1"/>
      <c r="H4" s="1"/>
      <c r="I4" s="5" t="s">
        <v>141</v>
      </c>
      <c r="J4" s="59">
        <v>1.5</v>
      </c>
      <c r="K4" s="59"/>
      <c r="L4" s="59"/>
      <c r="M4" s="2"/>
      <c r="N4" s="2"/>
    </row>
    <row r="5" spans="4:20" x14ac:dyDescent="0.25">
      <c r="D5" s="1"/>
      <c r="E5" s="1"/>
      <c r="F5" s="1"/>
      <c r="G5" s="1"/>
      <c r="H5" s="1"/>
      <c r="I5" s="5" t="s">
        <v>142</v>
      </c>
      <c r="J5" s="60">
        <v>24</v>
      </c>
      <c r="K5" s="60"/>
      <c r="L5" s="60"/>
      <c r="M5" s="2"/>
      <c r="N5" s="2"/>
    </row>
    <row r="6" spans="4:20" x14ac:dyDescent="0.25">
      <c r="D6" s="1"/>
      <c r="E6" s="1"/>
      <c r="F6" s="1"/>
      <c r="G6" s="1"/>
      <c r="H6" s="1"/>
      <c r="I6" s="5" t="s">
        <v>143</v>
      </c>
      <c r="J6" s="61">
        <f>J4/J3*(2^($J$5-1))</f>
        <v>3813003.6363636367</v>
      </c>
      <c r="K6" s="61"/>
      <c r="L6" s="61"/>
      <c r="M6" s="6"/>
      <c r="N6" s="6"/>
      <c r="O6" s="7"/>
      <c r="T6" s="72" t="s">
        <v>190</v>
      </c>
    </row>
    <row r="7" spans="4:20" x14ac:dyDescent="0.25">
      <c r="D7" s="1"/>
      <c r="E7" s="1"/>
      <c r="F7" s="1"/>
      <c r="G7" s="1"/>
      <c r="H7" s="1"/>
      <c r="I7" s="8"/>
      <c r="J7" s="9"/>
      <c r="K7" s="9"/>
      <c r="L7" s="9"/>
      <c r="M7" s="9"/>
      <c r="N7" s="9"/>
      <c r="O7" s="10"/>
      <c r="T7" s="72" t="s">
        <v>220</v>
      </c>
    </row>
    <row r="8" spans="4:20" x14ac:dyDescent="0.25">
      <c r="D8" s="1"/>
      <c r="E8" s="1"/>
      <c r="F8" s="1"/>
      <c r="G8" s="1"/>
      <c r="H8" s="1"/>
      <c r="I8" s="4" t="s">
        <v>144</v>
      </c>
      <c r="J8" s="62" t="s">
        <v>145</v>
      </c>
      <c r="K8" s="62"/>
      <c r="L8" s="62"/>
      <c r="M8" s="62"/>
      <c r="N8" s="62"/>
      <c r="O8" s="10"/>
      <c r="T8" s="73" t="s">
        <v>222</v>
      </c>
    </row>
    <row r="9" spans="4:20" x14ac:dyDescent="0.25">
      <c r="D9" s="1"/>
      <c r="E9" s="1"/>
      <c r="F9" s="1"/>
      <c r="G9" s="1"/>
      <c r="H9" s="1"/>
      <c r="I9" s="11">
        <v>1</v>
      </c>
      <c r="J9" s="58">
        <f>2*10^-9</f>
        <v>2.0000000000000001E-9</v>
      </c>
      <c r="K9" s="58"/>
      <c r="L9" s="58"/>
      <c r="M9" s="58"/>
      <c r="N9" s="58"/>
      <c r="O9" s="12" t="s">
        <v>146</v>
      </c>
      <c r="T9" s="74" t="s">
        <v>224</v>
      </c>
    </row>
    <row r="10" spans="4:20" x14ac:dyDescent="0.25">
      <c r="D10" s="1"/>
      <c r="E10" s="1"/>
      <c r="F10" s="1"/>
      <c r="G10" s="1"/>
      <c r="H10" s="1"/>
      <c r="I10" s="11">
        <v>2</v>
      </c>
      <c r="J10" s="58">
        <f>20*10^-9</f>
        <v>2E-8</v>
      </c>
      <c r="K10" s="58"/>
      <c r="L10" s="58"/>
      <c r="M10" s="58"/>
      <c r="N10" s="58"/>
      <c r="O10" s="12" t="s">
        <v>147</v>
      </c>
      <c r="T10" s="72" t="s">
        <v>212</v>
      </c>
    </row>
    <row r="11" spans="4:20" x14ac:dyDescent="0.25">
      <c r="D11" s="1"/>
      <c r="E11" s="1"/>
      <c r="F11" s="1"/>
      <c r="G11" s="1"/>
      <c r="H11" s="1"/>
      <c r="I11" s="11">
        <v>3</v>
      </c>
      <c r="J11" s="58">
        <f>200*10^-9</f>
        <v>2.0000000000000002E-7</v>
      </c>
      <c r="K11" s="58"/>
      <c r="L11" s="58"/>
      <c r="M11" s="58"/>
      <c r="N11" s="58"/>
      <c r="O11" s="12" t="s">
        <v>148</v>
      </c>
    </row>
    <row r="12" spans="4:20" x14ac:dyDescent="0.25">
      <c r="D12" s="1"/>
      <c r="E12" s="1"/>
      <c r="F12" s="1"/>
      <c r="G12" s="1"/>
      <c r="H12" s="1"/>
      <c r="I12" s="11">
        <v>4</v>
      </c>
      <c r="J12" s="58">
        <f>2*10^-6</f>
        <v>1.9999999999999999E-6</v>
      </c>
      <c r="K12" s="58"/>
      <c r="L12" s="58"/>
      <c r="M12" s="58"/>
      <c r="N12" s="58"/>
      <c r="O12" s="12" t="s">
        <v>149</v>
      </c>
    </row>
    <row r="13" spans="4:20" x14ac:dyDescent="0.25">
      <c r="D13" s="1"/>
      <c r="E13" s="1"/>
      <c r="F13" s="1"/>
      <c r="G13" s="1"/>
      <c r="H13" s="1"/>
      <c r="I13" s="11">
        <v>5</v>
      </c>
      <c r="J13" s="58">
        <f>20*10^-6</f>
        <v>1.9999999999999998E-5</v>
      </c>
      <c r="K13" s="58"/>
      <c r="L13" s="58"/>
      <c r="M13" s="58"/>
      <c r="N13" s="58"/>
      <c r="O13" s="12" t="s">
        <v>150</v>
      </c>
    </row>
    <row r="14" spans="4:20" x14ac:dyDescent="0.25">
      <c r="D14" s="1"/>
      <c r="E14" s="1"/>
      <c r="F14" s="1"/>
      <c r="G14" s="1"/>
      <c r="H14" s="1"/>
      <c r="I14" s="11">
        <v>6</v>
      </c>
      <c r="J14" s="58">
        <f>200*10^-6</f>
        <v>1.9999999999999998E-4</v>
      </c>
      <c r="K14" s="58"/>
      <c r="L14" s="58"/>
      <c r="M14" s="58"/>
      <c r="N14" s="58"/>
      <c r="O14" s="12" t="s">
        <v>151</v>
      </c>
    </row>
    <row r="15" spans="4:20" x14ac:dyDescent="0.25">
      <c r="D15" s="1"/>
      <c r="E15" s="1"/>
      <c r="F15" s="1"/>
      <c r="G15" s="1"/>
      <c r="H15" s="1"/>
      <c r="I15" s="11">
        <v>7</v>
      </c>
      <c r="J15" s="58">
        <f>2*10^-3</f>
        <v>2E-3</v>
      </c>
      <c r="K15" s="58"/>
      <c r="L15" s="58"/>
      <c r="M15" s="58"/>
      <c r="N15" s="58"/>
      <c r="O15" s="12" t="s">
        <v>152</v>
      </c>
      <c r="R15" s="13"/>
      <c r="T15" s="14"/>
    </row>
    <row r="16" spans="4:20" x14ac:dyDescent="0.25">
      <c r="D16" s="1"/>
      <c r="E16" s="1"/>
      <c r="F16" s="1"/>
      <c r="G16" s="1"/>
      <c r="H16" s="1"/>
      <c r="I16" s="15">
        <v>8</v>
      </c>
      <c r="J16" s="58">
        <f>20*10^-3</f>
        <v>0.02</v>
      </c>
      <c r="K16" s="58"/>
      <c r="L16" s="58"/>
      <c r="M16" s="58"/>
      <c r="N16" s="58"/>
      <c r="O16" s="12" t="s">
        <v>153</v>
      </c>
    </row>
    <row r="17" spans="1:21" x14ac:dyDescent="0.25">
      <c r="D17" s="1"/>
      <c r="E17" s="1"/>
      <c r="F17" s="1"/>
      <c r="G17" s="1"/>
      <c r="H17" s="1"/>
      <c r="I17" s="2"/>
      <c r="J17" s="2"/>
      <c r="K17" s="2"/>
      <c r="L17" s="2"/>
      <c r="M17" s="2"/>
      <c r="N17" s="2"/>
    </row>
    <row r="18" spans="1:21" ht="39" customHeight="1" x14ac:dyDescent="0.25">
      <c r="A18" s="63" t="s">
        <v>180</v>
      </c>
      <c r="B18" s="64"/>
      <c r="C18" s="64"/>
      <c r="D18" s="64"/>
      <c r="E18" s="64"/>
      <c r="F18" s="64"/>
      <c r="G18" s="64"/>
      <c r="H18" s="64"/>
      <c r="I18" s="64"/>
      <c r="J18" s="64"/>
      <c r="K18" s="64"/>
      <c r="L18" s="64"/>
      <c r="M18" s="64"/>
      <c r="N18" s="64"/>
      <c r="O18" s="64"/>
      <c r="P18" s="64"/>
      <c r="Q18" s="64"/>
      <c r="R18" s="64"/>
      <c r="S18" s="64"/>
      <c r="T18" s="64"/>
    </row>
    <row r="19" spans="1:21" ht="30" x14ac:dyDescent="0.25">
      <c r="A19" s="65" t="s">
        <v>154</v>
      </c>
      <c r="B19" s="65"/>
      <c r="C19" s="65"/>
      <c r="D19" s="65"/>
      <c r="E19" s="65"/>
      <c r="F19" s="65"/>
      <c r="G19" s="65"/>
      <c r="H19" s="65"/>
      <c r="I19" s="65"/>
      <c r="J19" s="65"/>
      <c r="K19" s="65"/>
      <c r="L19" s="65"/>
      <c r="M19" s="65"/>
      <c r="N19" s="65"/>
      <c r="O19" s="65"/>
      <c r="P19" s="16" t="s">
        <v>155</v>
      </c>
      <c r="Q19" s="17" t="s">
        <v>156</v>
      </c>
      <c r="R19" s="17" t="s">
        <v>157</v>
      </c>
      <c r="S19" s="17" t="s">
        <v>158</v>
      </c>
      <c r="T19" s="18" t="s">
        <v>159</v>
      </c>
    </row>
    <row r="20" spans="1:21" x14ac:dyDescent="0.25">
      <c r="A20">
        <v>1</v>
      </c>
      <c r="B20">
        <v>8</v>
      </c>
      <c r="C20">
        <v>8</v>
      </c>
      <c r="D20">
        <v>0</v>
      </c>
      <c r="E20">
        <v>0</v>
      </c>
      <c r="F20" t="s">
        <v>14</v>
      </c>
      <c r="G20">
        <v>49</v>
      </c>
      <c r="H20" t="s">
        <v>119</v>
      </c>
      <c r="I20">
        <v>1</v>
      </c>
      <c r="J20" t="s">
        <v>28</v>
      </c>
      <c r="K20" t="s">
        <v>80</v>
      </c>
      <c r="P20" s="24">
        <f t="shared" ref="P20:P51" si="0">IF((HEX2DEC(E20)*256) + HEX2DEC(D20) &gt;= 32768, (HEX2DEC(E20)*256) + HEX2DEC(D20)-65536, (HEX2DEC(E20)*256) + HEX2DEC(D20))</f>
        <v>0</v>
      </c>
      <c r="Q20" s="25">
        <f>LOOKUP(VALUE(I20),$I$9:$I$16,$J$9:$J$16)</f>
        <v>2.0000000000000001E-9</v>
      </c>
      <c r="R20" s="14">
        <f t="shared" ref="R20:R51" si="1">(HEX2DEC(F20)*65536) + (HEX2DEC(G20)*256) + HEX2DEC(H20)</f>
        <v>16730546</v>
      </c>
      <c r="S20" s="26">
        <f t="shared" ref="S20:S51" si="2">IF(R20&gt;=(2^($J$5-1)), -((2^$J$5)-R20), R20)</f>
        <v>-46670</v>
      </c>
      <c r="T20" s="27">
        <f t="shared" ref="T20:T51" si="3">-(S20/$J$6*Q20)</f>
        <v>2.4479389190673825E-11</v>
      </c>
    </row>
    <row r="21" spans="1:21" x14ac:dyDescent="0.25">
      <c r="A21">
        <v>1</v>
      </c>
      <c r="B21">
        <v>8</v>
      </c>
      <c r="C21">
        <v>8</v>
      </c>
      <c r="D21">
        <v>64</v>
      </c>
      <c r="E21">
        <v>0</v>
      </c>
      <c r="F21" t="s">
        <v>16</v>
      </c>
      <c r="G21" t="s">
        <v>104</v>
      </c>
      <c r="H21" t="s">
        <v>128</v>
      </c>
      <c r="I21">
        <v>1</v>
      </c>
      <c r="J21" t="s">
        <v>176</v>
      </c>
      <c r="K21" t="s">
        <v>22</v>
      </c>
      <c r="O21" s="40"/>
      <c r="P21" s="24">
        <f t="shared" ref="P21:P36" si="4">IF((HEX2DEC(E21)*256) + HEX2DEC(D21) &gt;= 32768, (HEX2DEC(E21)*256) + HEX2DEC(D21)-65536, (HEX2DEC(E21)*256) + HEX2DEC(D21))</f>
        <v>100</v>
      </c>
      <c r="Q21" s="25">
        <f t="shared" ref="Q21:Q36" si="5">LOOKUP(VALUE(I21),$I$9:$I$16,$J$9:$J$16)</f>
        <v>2.0000000000000001E-9</v>
      </c>
      <c r="R21" s="14">
        <f t="shared" ref="R21:R36" si="6">(HEX2DEC(F21)*65536) + (HEX2DEC(G21)*256) + HEX2DEC(H21)</f>
        <v>12578731</v>
      </c>
      <c r="S21" s="26">
        <f t="shared" si="2"/>
        <v>-4198485</v>
      </c>
      <c r="T21" s="27">
        <f t="shared" ref="T21:T36" si="7">-(S21/$J$6*Q21)</f>
        <v>2.2021930217742921E-9</v>
      </c>
    </row>
    <row r="22" spans="1:21" ht="18.75" customHeight="1" x14ac:dyDescent="0.25">
      <c r="A22">
        <v>1</v>
      </c>
      <c r="B22">
        <v>8</v>
      </c>
      <c r="C22">
        <v>8</v>
      </c>
      <c r="D22">
        <v>64</v>
      </c>
      <c r="E22">
        <v>0</v>
      </c>
      <c r="F22" t="s">
        <v>96</v>
      </c>
      <c r="G22">
        <v>11</v>
      </c>
      <c r="H22" t="s">
        <v>174</v>
      </c>
      <c r="I22">
        <v>3</v>
      </c>
      <c r="J22">
        <v>97</v>
      </c>
      <c r="K22" t="s">
        <v>102</v>
      </c>
      <c r="P22" s="24">
        <f t="shared" si="4"/>
        <v>100</v>
      </c>
      <c r="Q22" s="25">
        <f t="shared" si="5"/>
        <v>2.0000000000000002E-7</v>
      </c>
      <c r="R22" s="14">
        <f t="shared" si="6"/>
        <v>13963613</v>
      </c>
      <c r="S22" s="26">
        <f t="shared" si="2"/>
        <v>-2813603</v>
      </c>
      <c r="T22" s="27">
        <f t="shared" si="7"/>
        <v>1.4757935047149658E-7</v>
      </c>
    </row>
    <row r="23" spans="1:21" x14ac:dyDescent="0.25">
      <c r="A23">
        <v>1</v>
      </c>
      <c r="B23">
        <v>8</v>
      </c>
      <c r="C23">
        <v>8</v>
      </c>
      <c r="D23" t="s">
        <v>34</v>
      </c>
      <c r="E23">
        <v>0</v>
      </c>
      <c r="F23" t="s">
        <v>33</v>
      </c>
      <c r="G23">
        <v>70</v>
      </c>
      <c r="H23">
        <v>51</v>
      </c>
      <c r="I23">
        <v>3</v>
      </c>
      <c r="J23" t="s">
        <v>92</v>
      </c>
      <c r="K23" t="s">
        <v>69</v>
      </c>
      <c r="P23" s="24">
        <f t="shared" si="4"/>
        <v>200</v>
      </c>
      <c r="Q23" s="25">
        <f t="shared" si="5"/>
        <v>2.0000000000000002E-7</v>
      </c>
      <c r="R23" s="14">
        <f t="shared" si="6"/>
        <v>12677201</v>
      </c>
      <c r="S23" s="26">
        <f t="shared" si="2"/>
        <v>-4100015</v>
      </c>
      <c r="T23" s="27">
        <f t="shared" si="7"/>
        <v>2.1505434513092043E-7</v>
      </c>
    </row>
    <row r="24" spans="1:21" x14ac:dyDescent="0.25">
      <c r="A24">
        <v>1</v>
      </c>
      <c r="B24">
        <v>8</v>
      </c>
      <c r="C24">
        <v>8</v>
      </c>
      <c r="D24" t="s">
        <v>34</v>
      </c>
      <c r="E24">
        <v>0</v>
      </c>
      <c r="F24" t="s">
        <v>81</v>
      </c>
      <c r="G24" t="s">
        <v>90</v>
      </c>
      <c r="H24">
        <v>93</v>
      </c>
      <c r="I24">
        <v>5</v>
      </c>
      <c r="J24">
        <v>68</v>
      </c>
      <c r="K24">
        <v>24</v>
      </c>
      <c r="P24" s="24">
        <f t="shared" si="4"/>
        <v>200</v>
      </c>
      <c r="Q24" s="25">
        <f t="shared" si="5"/>
        <v>1.9999999999999998E-5</v>
      </c>
      <c r="R24" s="14">
        <f t="shared" si="6"/>
        <v>14429843</v>
      </c>
      <c r="S24" s="26">
        <f t="shared" si="2"/>
        <v>-2347373</v>
      </c>
      <c r="T24" s="27">
        <f t="shared" si="7"/>
        <v>1.2312461376190184E-5</v>
      </c>
    </row>
    <row r="25" spans="1:21" x14ac:dyDescent="0.25">
      <c r="A25">
        <v>1</v>
      </c>
      <c r="B25">
        <v>8</v>
      </c>
      <c r="C25">
        <v>8</v>
      </c>
      <c r="D25" t="s">
        <v>47</v>
      </c>
      <c r="E25">
        <v>1</v>
      </c>
      <c r="F25" t="s">
        <v>43</v>
      </c>
      <c r="G25">
        <v>17</v>
      </c>
      <c r="H25" t="s">
        <v>16</v>
      </c>
      <c r="I25">
        <v>5</v>
      </c>
      <c r="J25">
        <v>85</v>
      </c>
      <c r="K25" t="s">
        <v>33</v>
      </c>
      <c r="O25" s="40"/>
      <c r="P25" s="24">
        <f t="shared" si="4"/>
        <v>300</v>
      </c>
      <c r="Q25" s="25">
        <f t="shared" si="5"/>
        <v>1.9999999999999998E-5</v>
      </c>
      <c r="R25" s="14">
        <f t="shared" si="6"/>
        <v>16324543</v>
      </c>
      <c r="S25" s="26">
        <f t="shared" si="2"/>
        <v>-452673</v>
      </c>
      <c r="T25" s="27">
        <f t="shared" si="7"/>
        <v>2.3743643760681146E-6</v>
      </c>
    </row>
    <row r="26" spans="1:21" x14ac:dyDescent="0.25">
      <c r="A26">
        <v>1</v>
      </c>
      <c r="B26">
        <v>8</v>
      </c>
      <c r="C26">
        <v>8</v>
      </c>
      <c r="D26">
        <v>90</v>
      </c>
      <c r="E26">
        <v>1</v>
      </c>
      <c r="F26" t="s">
        <v>10</v>
      </c>
      <c r="G26" t="s">
        <v>92</v>
      </c>
      <c r="H26">
        <v>90</v>
      </c>
      <c r="I26">
        <v>5</v>
      </c>
      <c r="J26">
        <v>57</v>
      </c>
      <c r="K26" t="s">
        <v>22</v>
      </c>
      <c r="P26" s="24">
        <f t="shared" si="4"/>
        <v>400</v>
      </c>
      <c r="Q26" s="25">
        <f t="shared" si="5"/>
        <v>1.9999999999999998E-5</v>
      </c>
      <c r="R26" s="14">
        <f t="shared" si="6"/>
        <v>15326864</v>
      </c>
      <c r="S26" s="26">
        <f t="shared" si="2"/>
        <v>-1450352</v>
      </c>
      <c r="T26" s="27">
        <f t="shared" si="7"/>
        <v>7.6073989868164056E-6</v>
      </c>
    </row>
    <row r="27" spans="1:21" x14ac:dyDescent="0.25">
      <c r="A27">
        <v>1</v>
      </c>
      <c r="B27">
        <v>8</v>
      </c>
      <c r="C27">
        <v>8</v>
      </c>
      <c r="D27" t="s">
        <v>60</v>
      </c>
      <c r="E27">
        <v>1</v>
      </c>
      <c r="F27" t="s">
        <v>9</v>
      </c>
      <c r="G27" t="s">
        <v>53</v>
      </c>
      <c r="H27">
        <v>92</v>
      </c>
      <c r="I27">
        <v>5</v>
      </c>
      <c r="J27">
        <v>67</v>
      </c>
      <c r="K27" t="s">
        <v>46</v>
      </c>
      <c r="O27" s="40"/>
      <c r="P27" s="24">
        <f t="shared" si="4"/>
        <v>500</v>
      </c>
      <c r="Q27" s="25">
        <f t="shared" si="5"/>
        <v>1.9999999999999998E-5</v>
      </c>
      <c r="R27" s="14">
        <f t="shared" si="6"/>
        <v>12898706</v>
      </c>
      <c r="S27" s="26">
        <f t="shared" si="2"/>
        <v>-3878510</v>
      </c>
      <c r="T27" s="27">
        <f t="shared" si="7"/>
        <v>2.0343594551086425E-5</v>
      </c>
    </row>
    <row r="28" spans="1:21" x14ac:dyDescent="0.25">
      <c r="A28">
        <v>1</v>
      </c>
      <c r="B28">
        <v>8</v>
      </c>
      <c r="C28">
        <v>8</v>
      </c>
      <c r="D28" t="s">
        <v>60</v>
      </c>
      <c r="E28">
        <v>1</v>
      </c>
      <c r="F28" t="s">
        <v>116</v>
      </c>
      <c r="G28" t="s">
        <v>31</v>
      </c>
      <c r="H28" t="s">
        <v>46</v>
      </c>
      <c r="I28">
        <v>7</v>
      </c>
      <c r="J28">
        <v>8</v>
      </c>
      <c r="K28">
        <v>62</v>
      </c>
      <c r="P28" s="51">
        <f t="shared" si="4"/>
        <v>500</v>
      </c>
      <c r="Q28" s="43">
        <f t="shared" si="5"/>
        <v>2E-3</v>
      </c>
      <c r="R28" s="44">
        <f t="shared" si="6"/>
        <v>12508632</v>
      </c>
      <c r="S28" s="45">
        <f t="shared" si="2"/>
        <v>-4268584</v>
      </c>
      <c r="T28" s="46">
        <f t="shared" si="7"/>
        <v>2.2389614105224609E-3</v>
      </c>
      <c r="U28" t="s">
        <v>182</v>
      </c>
    </row>
    <row r="29" spans="1:21" x14ac:dyDescent="0.25">
      <c r="A29">
        <v>1</v>
      </c>
      <c r="B29">
        <v>8</v>
      </c>
      <c r="C29">
        <v>8</v>
      </c>
      <c r="D29" t="s">
        <v>60</v>
      </c>
      <c r="E29">
        <v>1</v>
      </c>
      <c r="F29" t="s">
        <v>91</v>
      </c>
      <c r="G29">
        <v>79</v>
      </c>
      <c r="H29">
        <v>59</v>
      </c>
      <c r="I29">
        <v>8</v>
      </c>
      <c r="J29" t="s">
        <v>166</v>
      </c>
      <c r="K29" t="s">
        <v>171</v>
      </c>
      <c r="P29" s="51">
        <f t="shared" si="4"/>
        <v>500</v>
      </c>
      <c r="Q29" s="43">
        <f t="shared" si="5"/>
        <v>0.02</v>
      </c>
      <c r="R29" s="44">
        <f t="shared" si="6"/>
        <v>15104345</v>
      </c>
      <c r="S29" s="45">
        <f t="shared" si="2"/>
        <v>-1672871</v>
      </c>
      <c r="T29" s="46">
        <f t="shared" si="7"/>
        <v>8.7745575904846183E-3</v>
      </c>
      <c r="U29" t="s">
        <v>229</v>
      </c>
    </row>
    <row r="30" spans="1:21" x14ac:dyDescent="0.25">
      <c r="A30">
        <v>1</v>
      </c>
      <c r="B30">
        <v>8</v>
      </c>
      <c r="C30">
        <v>8</v>
      </c>
      <c r="D30">
        <v>58</v>
      </c>
      <c r="E30">
        <v>2</v>
      </c>
      <c r="F30" t="s">
        <v>14</v>
      </c>
      <c r="G30" t="s">
        <v>38</v>
      </c>
      <c r="H30" t="s">
        <v>105</v>
      </c>
      <c r="I30">
        <v>8</v>
      </c>
      <c r="J30" t="s">
        <v>113</v>
      </c>
      <c r="K30" t="s">
        <v>138</v>
      </c>
      <c r="P30" s="24">
        <f t="shared" si="4"/>
        <v>600</v>
      </c>
      <c r="Q30" s="25">
        <f t="shared" si="5"/>
        <v>0.02</v>
      </c>
      <c r="R30" s="14">
        <f t="shared" si="6"/>
        <v>16731276</v>
      </c>
      <c r="S30" s="26">
        <f t="shared" si="2"/>
        <v>-45940</v>
      </c>
      <c r="T30" s="27">
        <f t="shared" si="7"/>
        <v>2.4096488952636715E-4</v>
      </c>
    </row>
    <row r="31" spans="1:21" x14ac:dyDescent="0.25">
      <c r="A31">
        <v>1</v>
      </c>
      <c r="B31">
        <v>8</v>
      </c>
      <c r="C31">
        <v>8</v>
      </c>
      <c r="D31">
        <v>58</v>
      </c>
      <c r="E31">
        <v>2</v>
      </c>
      <c r="F31" t="s">
        <v>21</v>
      </c>
      <c r="G31" t="s">
        <v>10</v>
      </c>
      <c r="H31" t="s">
        <v>95</v>
      </c>
      <c r="I31">
        <v>7</v>
      </c>
      <c r="J31">
        <v>46</v>
      </c>
      <c r="K31">
        <v>30</v>
      </c>
      <c r="O31" s="40"/>
      <c r="P31" s="24">
        <f t="shared" si="4"/>
        <v>600</v>
      </c>
      <c r="Q31" s="25">
        <f t="shared" si="5"/>
        <v>2E-3</v>
      </c>
      <c r="R31" s="14">
        <f t="shared" si="6"/>
        <v>16705839</v>
      </c>
      <c r="S31" s="26">
        <f t="shared" si="2"/>
        <v>-71377</v>
      </c>
      <c r="T31" s="27">
        <f t="shared" si="7"/>
        <v>3.7438726425170901E-5</v>
      </c>
    </row>
    <row r="32" spans="1:21" x14ac:dyDescent="0.25">
      <c r="A32">
        <v>1</v>
      </c>
      <c r="B32">
        <v>8</v>
      </c>
      <c r="C32">
        <v>8</v>
      </c>
      <c r="D32">
        <v>58</v>
      </c>
      <c r="E32">
        <v>2</v>
      </c>
      <c r="F32" t="s">
        <v>30</v>
      </c>
      <c r="G32" t="s">
        <v>86</v>
      </c>
      <c r="H32">
        <v>61</v>
      </c>
      <c r="I32">
        <v>6</v>
      </c>
      <c r="J32">
        <v>70</v>
      </c>
      <c r="K32">
        <v>33</v>
      </c>
      <c r="P32" s="24">
        <f t="shared" si="4"/>
        <v>600</v>
      </c>
      <c r="Q32" s="25">
        <f t="shared" si="5"/>
        <v>1.9999999999999998E-4</v>
      </c>
      <c r="R32" s="14">
        <f t="shared" si="6"/>
        <v>16180577</v>
      </c>
      <c r="S32" s="26">
        <f t="shared" si="2"/>
        <v>-596639</v>
      </c>
      <c r="T32" s="27">
        <f t="shared" si="7"/>
        <v>3.1294960975646967E-5</v>
      </c>
    </row>
    <row r="33" spans="1:21" x14ac:dyDescent="0.25">
      <c r="A33">
        <v>1</v>
      </c>
      <c r="B33">
        <v>8</v>
      </c>
      <c r="C33">
        <v>8</v>
      </c>
      <c r="D33" t="s">
        <v>71</v>
      </c>
      <c r="E33">
        <v>2</v>
      </c>
      <c r="F33" t="s">
        <v>103</v>
      </c>
      <c r="G33" t="s">
        <v>79</v>
      </c>
      <c r="H33" t="s">
        <v>76</v>
      </c>
      <c r="I33">
        <v>6</v>
      </c>
      <c r="J33">
        <v>42</v>
      </c>
      <c r="K33" t="s">
        <v>45</v>
      </c>
      <c r="O33" s="40"/>
      <c r="P33" s="24">
        <f t="shared" si="4"/>
        <v>700</v>
      </c>
      <c r="Q33" s="25">
        <f t="shared" si="5"/>
        <v>1.9999999999999998E-4</v>
      </c>
      <c r="R33" s="14">
        <f t="shared" si="6"/>
        <v>12636027</v>
      </c>
      <c r="S33" s="26">
        <f t="shared" si="2"/>
        <v>-4141189</v>
      </c>
      <c r="T33" s="27">
        <f t="shared" si="7"/>
        <v>2.1721400737762447E-4</v>
      </c>
    </row>
    <row r="34" spans="1:21" x14ac:dyDescent="0.25">
      <c r="A34">
        <v>1</v>
      </c>
      <c r="B34">
        <v>8</v>
      </c>
      <c r="C34">
        <v>8</v>
      </c>
      <c r="D34" t="s">
        <v>71</v>
      </c>
      <c r="E34">
        <v>2</v>
      </c>
      <c r="F34" t="s">
        <v>103</v>
      </c>
      <c r="G34" t="s">
        <v>53</v>
      </c>
      <c r="H34">
        <v>56</v>
      </c>
      <c r="I34">
        <v>8</v>
      </c>
      <c r="J34" t="s">
        <v>116</v>
      </c>
      <c r="K34">
        <v>65</v>
      </c>
      <c r="P34" s="51">
        <f t="shared" si="4"/>
        <v>700</v>
      </c>
      <c r="Q34" s="43">
        <f t="shared" si="5"/>
        <v>0.02</v>
      </c>
      <c r="R34" s="44">
        <f t="shared" si="6"/>
        <v>12636502</v>
      </c>
      <c r="S34" s="45">
        <f t="shared" si="2"/>
        <v>-4140714</v>
      </c>
      <c r="T34" s="46">
        <f t="shared" si="7"/>
        <v>2.1718909263610836E-2</v>
      </c>
      <c r="U34" t="s">
        <v>185</v>
      </c>
    </row>
    <row r="35" spans="1:21" x14ac:dyDescent="0.25">
      <c r="A35">
        <v>1</v>
      </c>
      <c r="B35">
        <v>8</v>
      </c>
      <c r="C35">
        <v>8</v>
      </c>
      <c r="D35">
        <v>20</v>
      </c>
      <c r="E35">
        <v>3</v>
      </c>
      <c r="F35" t="s">
        <v>74</v>
      </c>
      <c r="G35" t="s">
        <v>96</v>
      </c>
      <c r="H35" t="s">
        <v>54</v>
      </c>
      <c r="I35">
        <v>8</v>
      </c>
      <c r="J35">
        <v>94</v>
      </c>
      <c r="K35" t="s">
        <v>69</v>
      </c>
      <c r="P35" s="24">
        <f t="shared" si="4"/>
        <v>800</v>
      </c>
      <c r="Q35" s="25">
        <f t="shared" si="5"/>
        <v>0.02</v>
      </c>
      <c r="R35" s="14">
        <f t="shared" si="6"/>
        <v>16569763</v>
      </c>
      <c r="S35" s="26">
        <f t="shared" si="2"/>
        <v>-207453</v>
      </c>
      <c r="T35" s="27">
        <f t="shared" si="7"/>
        <v>1.0881342887878417E-3</v>
      </c>
    </row>
    <row r="36" spans="1:21" x14ac:dyDescent="0.25">
      <c r="A36">
        <v>1</v>
      </c>
      <c r="B36">
        <v>8</v>
      </c>
      <c r="C36">
        <v>8</v>
      </c>
      <c r="D36">
        <v>20</v>
      </c>
      <c r="E36">
        <v>3</v>
      </c>
      <c r="F36" t="s">
        <v>74</v>
      </c>
      <c r="G36" t="s">
        <v>101</v>
      </c>
      <c r="H36" t="s">
        <v>172</v>
      </c>
      <c r="I36">
        <v>7</v>
      </c>
      <c r="J36" t="s">
        <v>128</v>
      </c>
      <c r="K36">
        <v>92</v>
      </c>
      <c r="P36" s="24">
        <f t="shared" si="4"/>
        <v>800</v>
      </c>
      <c r="Q36" s="25">
        <f t="shared" si="5"/>
        <v>2E-3</v>
      </c>
      <c r="R36" s="14">
        <f t="shared" si="6"/>
        <v>16522934</v>
      </c>
      <c r="S36" s="26">
        <f t="shared" si="2"/>
        <v>-254282</v>
      </c>
      <c r="T36" s="27">
        <f t="shared" si="7"/>
        <v>1.3337621688842773E-4</v>
      </c>
    </row>
    <row r="37" spans="1:21" x14ac:dyDescent="0.25">
      <c r="A37">
        <v>1</v>
      </c>
      <c r="B37">
        <v>8</v>
      </c>
      <c r="C37">
        <v>8</v>
      </c>
      <c r="D37">
        <v>20</v>
      </c>
      <c r="E37">
        <v>3</v>
      </c>
      <c r="F37" t="s">
        <v>19</v>
      </c>
      <c r="G37">
        <v>6</v>
      </c>
      <c r="H37">
        <v>75</v>
      </c>
      <c r="I37">
        <v>6</v>
      </c>
      <c r="J37" t="s">
        <v>75</v>
      </c>
      <c r="K37">
        <v>35</v>
      </c>
      <c r="O37" s="40"/>
      <c r="P37" s="24">
        <f t="shared" si="0"/>
        <v>800</v>
      </c>
      <c r="Q37" s="25">
        <f t="shared" ref="Q37:Q51" si="8">LOOKUP(VALUE(I37),$I$9:$I$16,$J$9:$J$16)</f>
        <v>1.9999999999999998E-4</v>
      </c>
      <c r="R37" s="14">
        <f t="shared" si="1"/>
        <v>14681717</v>
      </c>
      <c r="S37" s="26">
        <f t="shared" si="2"/>
        <v>-2095499</v>
      </c>
      <c r="T37" s="27">
        <f t="shared" si="3"/>
        <v>1.0991329669952391E-4</v>
      </c>
    </row>
    <row r="38" spans="1:21" x14ac:dyDescent="0.25">
      <c r="A38">
        <v>1</v>
      </c>
      <c r="B38">
        <v>8</v>
      </c>
      <c r="C38">
        <v>8</v>
      </c>
      <c r="D38">
        <v>84</v>
      </c>
      <c r="E38">
        <v>3</v>
      </c>
      <c r="F38" t="s">
        <v>103</v>
      </c>
      <c r="G38" t="s">
        <v>79</v>
      </c>
      <c r="H38" t="s">
        <v>0</v>
      </c>
      <c r="I38">
        <v>6</v>
      </c>
      <c r="J38" t="s">
        <v>44</v>
      </c>
      <c r="K38" t="s">
        <v>61</v>
      </c>
      <c r="P38" s="24">
        <f t="shared" si="0"/>
        <v>900</v>
      </c>
      <c r="Q38" s="25">
        <f t="shared" si="8"/>
        <v>1.9999999999999998E-4</v>
      </c>
      <c r="R38" s="14">
        <f t="shared" si="1"/>
        <v>12635914</v>
      </c>
      <c r="S38" s="26">
        <f t="shared" si="2"/>
        <v>-4141302</v>
      </c>
      <c r="T38" s="27">
        <f t="shared" si="3"/>
        <v>2.1721993446350093E-4</v>
      </c>
    </row>
    <row r="39" spans="1:21" x14ac:dyDescent="0.25">
      <c r="A39">
        <v>1</v>
      </c>
      <c r="B39">
        <v>8</v>
      </c>
      <c r="C39">
        <v>8</v>
      </c>
      <c r="D39">
        <v>84</v>
      </c>
      <c r="E39">
        <v>3</v>
      </c>
      <c r="F39" t="s">
        <v>103</v>
      </c>
      <c r="G39" t="s">
        <v>53</v>
      </c>
      <c r="H39" t="s">
        <v>176</v>
      </c>
      <c r="I39">
        <v>8</v>
      </c>
      <c r="J39" t="s">
        <v>6</v>
      </c>
      <c r="K39" t="s">
        <v>25</v>
      </c>
      <c r="O39" s="40"/>
      <c r="P39" s="51">
        <f t="shared" si="0"/>
        <v>900</v>
      </c>
      <c r="Q39" s="43">
        <f t="shared" si="8"/>
        <v>0.02</v>
      </c>
      <c r="R39" s="44">
        <f t="shared" si="1"/>
        <v>12636461</v>
      </c>
      <c r="S39" s="45">
        <f t="shared" si="2"/>
        <v>-4140755</v>
      </c>
      <c r="T39" s="46">
        <f t="shared" si="3"/>
        <v>2.171912431716919E-2</v>
      </c>
      <c r="U39" t="s">
        <v>185</v>
      </c>
    </row>
    <row r="40" spans="1:21" x14ac:dyDescent="0.25">
      <c r="A40">
        <v>1</v>
      </c>
      <c r="B40">
        <v>8</v>
      </c>
      <c r="C40">
        <v>8</v>
      </c>
      <c r="D40" t="s">
        <v>4</v>
      </c>
      <c r="E40">
        <v>3</v>
      </c>
      <c r="F40" t="s">
        <v>43</v>
      </c>
      <c r="G40">
        <v>86</v>
      </c>
      <c r="H40" t="s">
        <v>69</v>
      </c>
      <c r="I40">
        <v>8</v>
      </c>
      <c r="J40" t="s">
        <v>107</v>
      </c>
      <c r="K40" t="s">
        <v>174</v>
      </c>
      <c r="P40" s="24">
        <f t="shared" si="0"/>
        <v>1000</v>
      </c>
      <c r="Q40" s="25">
        <f t="shared" si="8"/>
        <v>0.02</v>
      </c>
      <c r="R40" s="14">
        <f t="shared" si="1"/>
        <v>16353016</v>
      </c>
      <c r="S40" s="26">
        <f t="shared" si="2"/>
        <v>-424200</v>
      </c>
      <c r="T40" s="27">
        <f t="shared" si="3"/>
        <v>2.2250175476074218E-3</v>
      </c>
    </row>
    <row r="41" spans="1:21" x14ac:dyDescent="0.25">
      <c r="A41">
        <v>1</v>
      </c>
      <c r="B41">
        <v>8</v>
      </c>
      <c r="C41">
        <v>8</v>
      </c>
      <c r="D41" t="s">
        <v>38</v>
      </c>
      <c r="E41">
        <v>4</v>
      </c>
      <c r="F41" t="s">
        <v>45</v>
      </c>
      <c r="G41">
        <v>74</v>
      </c>
      <c r="H41" t="s">
        <v>63</v>
      </c>
      <c r="I41">
        <v>8</v>
      </c>
      <c r="J41">
        <v>74</v>
      </c>
      <c r="K41">
        <v>92</v>
      </c>
      <c r="O41" s="40"/>
      <c r="P41" s="24">
        <f t="shared" si="0"/>
        <v>1100</v>
      </c>
      <c r="Q41" s="25">
        <f t="shared" si="8"/>
        <v>0.02</v>
      </c>
      <c r="R41" s="14">
        <f t="shared" si="1"/>
        <v>16217271</v>
      </c>
      <c r="S41" s="26">
        <f t="shared" si="2"/>
        <v>-559945</v>
      </c>
      <c r="T41" s="27">
        <f t="shared" si="3"/>
        <v>2.9370284080505373E-3</v>
      </c>
    </row>
    <row r="42" spans="1:21" x14ac:dyDescent="0.25">
      <c r="A42">
        <v>1</v>
      </c>
      <c r="B42">
        <v>8</v>
      </c>
      <c r="C42">
        <v>8</v>
      </c>
      <c r="D42" t="s">
        <v>5</v>
      </c>
      <c r="E42">
        <v>4</v>
      </c>
      <c r="F42" t="s">
        <v>56</v>
      </c>
      <c r="G42" t="s">
        <v>134</v>
      </c>
      <c r="H42">
        <v>68</v>
      </c>
      <c r="I42">
        <v>8</v>
      </c>
      <c r="J42" t="s">
        <v>10</v>
      </c>
      <c r="K42" t="s">
        <v>11</v>
      </c>
      <c r="P42" s="24">
        <f t="shared" si="0"/>
        <v>1200</v>
      </c>
      <c r="Q42" s="25">
        <f t="shared" si="8"/>
        <v>0.02</v>
      </c>
      <c r="R42" s="14">
        <f t="shared" si="1"/>
        <v>16076136</v>
      </c>
      <c r="S42" s="26">
        <f t="shared" si="2"/>
        <v>-701080</v>
      </c>
      <c r="T42" s="27">
        <f t="shared" si="3"/>
        <v>3.6773109436035152E-3</v>
      </c>
    </row>
    <row r="43" spans="1:21" x14ac:dyDescent="0.25">
      <c r="A43">
        <v>1</v>
      </c>
      <c r="B43">
        <v>8</v>
      </c>
      <c r="C43">
        <v>8</v>
      </c>
      <c r="D43">
        <v>14</v>
      </c>
      <c r="E43">
        <v>5</v>
      </c>
      <c r="F43" t="s">
        <v>22</v>
      </c>
      <c r="G43">
        <v>55</v>
      </c>
      <c r="H43" t="s">
        <v>135</v>
      </c>
      <c r="I43">
        <v>8</v>
      </c>
      <c r="J43">
        <v>59</v>
      </c>
      <c r="K43" t="s">
        <v>5</v>
      </c>
      <c r="O43" s="40"/>
      <c r="P43" s="24">
        <f t="shared" si="0"/>
        <v>1300</v>
      </c>
      <c r="Q43" s="25">
        <f t="shared" si="8"/>
        <v>0.02</v>
      </c>
      <c r="R43" s="14">
        <f t="shared" si="1"/>
        <v>15947099</v>
      </c>
      <c r="S43" s="26">
        <f t="shared" si="2"/>
        <v>-830117</v>
      </c>
      <c r="T43" s="27">
        <f t="shared" si="3"/>
        <v>4.3541369438171388E-3</v>
      </c>
    </row>
    <row r="44" spans="1:21" x14ac:dyDescent="0.25">
      <c r="A44">
        <v>1</v>
      </c>
      <c r="B44">
        <v>8</v>
      </c>
      <c r="C44">
        <v>8</v>
      </c>
      <c r="D44">
        <v>78</v>
      </c>
      <c r="E44">
        <v>5</v>
      </c>
      <c r="F44" t="s">
        <v>39</v>
      </c>
      <c r="G44" t="s">
        <v>46</v>
      </c>
      <c r="H44">
        <v>81</v>
      </c>
      <c r="I44">
        <v>8</v>
      </c>
      <c r="J44" t="s">
        <v>175</v>
      </c>
      <c r="K44" t="s">
        <v>88</v>
      </c>
      <c r="P44" s="24">
        <f t="shared" si="0"/>
        <v>1400</v>
      </c>
      <c r="Q44" s="25">
        <f t="shared" si="8"/>
        <v>0.02</v>
      </c>
      <c r="R44" s="14">
        <f t="shared" si="1"/>
        <v>15915137</v>
      </c>
      <c r="S44" s="26">
        <f t="shared" si="2"/>
        <v>-862079</v>
      </c>
      <c r="T44" s="27">
        <f t="shared" si="3"/>
        <v>4.5217843055725092E-3</v>
      </c>
    </row>
    <row r="45" spans="1:21" x14ac:dyDescent="0.25">
      <c r="A45">
        <v>1</v>
      </c>
      <c r="B45">
        <v>8</v>
      </c>
      <c r="C45">
        <v>8</v>
      </c>
      <c r="D45" t="s">
        <v>81</v>
      </c>
      <c r="E45">
        <v>5</v>
      </c>
      <c r="F45" t="s">
        <v>29</v>
      </c>
      <c r="G45" t="s">
        <v>124</v>
      </c>
      <c r="H45" t="s">
        <v>16</v>
      </c>
      <c r="I45">
        <v>8</v>
      </c>
      <c r="J45">
        <v>22</v>
      </c>
      <c r="K45">
        <v>82</v>
      </c>
      <c r="O45" s="40"/>
      <c r="P45" s="24">
        <f t="shared" si="0"/>
        <v>1500</v>
      </c>
      <c r="Q45" s="25">
        <f t="shared" si="8"/>
        <v>0.02</v>
      </c>
      <c r="R45" s="14">
        <f t="shared" si="1"/>
        <v>15769535</v>
      </c>
      <c r="S45" s="26">
        <f t="shared" si="2"/>
        <v>-1007681</v>
      </c>
      <c r="T45" s="27">
        <f t="shared" si="3"/>
        <v>5.2854971885681144E-3</v>
      </c>
    </row>
    <row r="46" spans="1:21" x14ac:dyDescent="0.25">
      <c r="A46">
        <v>1</v>
      </c>
      <c r="B46">
        <v>8</v>
      </c>
      <c r="C46">
        <v>8</v>
      </c>
      <c r="D46">
        <v>40</v>
      </c>
      <c r="E46">
        <v>6</v>
      </c>
      <c r="F46" t="s">
        <v>48</v>
      </c>
      <c r="G46">
        <v>61</v>
      </c>
      <c r="H46">
        <v>44</v>
      </c>
      <c r="I46">
        <v>8</v>
      </c>
      <c r="J46" t="s">
        <v>44</v>
      </c>
      <c r="K46" t="s">
        <v>30</v>
      </c>
      <c r="P46" s="24">
        <f t="shared" si="0"/>
        <v>1600</v>
      </c>
      <c r="Q46" s="25">
        <f t="shared" si="8"/>
        <v>0.02</v>
      </c>
      <c r="R46" s="14">
        <f t="shared" si="1"/>
        <v>15622468</v>
      </c>
      <c r="S46" s="26">
        <f t="shared" si="2"/>
        <v>-1154748</v>
      </c>
      <c r="T46" s="27">
        <f t="shared" si="3"/>
        <v>6.0568943023681637E-3</v>
      </c>
    </row>
    <row r="47" spans="1:21" x14ac:dyDescent="0.25">
      <c r="A47">
        <v>1</v>
      </c>
      <c r="B47">
        <v>8</v>
      </c>
      <c r="C47">
        <v>8</v>
      </c>
      <c r="D47" t="s">
        <v>80</v>
      </c>
      <c r="E47">
        <v>6</v>
      </c>
      <c r="F47" t="s">
        <v>1</v>
      </c>
      <c r="G47">
        <v>17</v>
      </c>
      <c r="H47">
        <v>50</v>
      </c>
      <c r="I47">
        <v>8</v>
      </c>
      <c r="J47" t="s">
        <v>136</v>
      </c>
      <c r="K47">
        <v>70</v>
      </c>
      <c r="P47" s="24">
        <f t="shared" si="0"/>
        <v>1700</v>
      </c>
      <c r="Q47" s="25">
        <f t="shared" si="8"/>
        <v>0.02</v>
      </c>
      <c r="R47" s="14">
        <f t="shared" si="1"/>
        <v>15472464</v>
      </c>
      <c r="S47" s="26">
        <f t="shared" si="2"/>
        <v>-1304752</v>
      </c>
      <c r="T47" s="27">
        <f t="shared" si="3"/>
        <v>6.8436965942382808E-3</v>
      </c>
    </row>
    <row r="48" spans="1:21" x14ac:dyDescent="0.25">
      <c r="A48">
        <v>1</v>
      </c>
      <c r="B48">
        <v>8</v>
      </c>
      <c r="C48">
        <v>8</v>
      </c>
      <c r="D48">
        <v>8</v>
      </c>
      <c r="E48">
        <v>7</v>
      </c>
      <c r="F48" t="s">
        <v>10</v>
      </c>
      <c r="G48" t="s">
        <v>93</v>
      </c>
      <c r="H48" t="s">
        <v>20</v>
      </c>
      <c r="I48">
        <v>8</v>
      </c>
      <c r="J48">
        <v>60</v>
      </c>
      <c r="K48" t="s">
        <v>114</v>
      </c>
      <c r="O48" s="40"/>
      <c r="P48" s="24">
        <f t="shared" si="0"/>
        <v>1800</v>
      </c>
      <c r="Q48" s="25">
        <f t="shared" si="8"/>
        <v>0.02</v>
      </c>
      <c r="R48" s="14">
        <f t="shared" si="1"/>
        <v>15325930</v>
      </c>
      <c r="S48" s="26">
        <f t="shared" si="2"/>
        <v>-1451286</v>
      </c>
      <c r="T48" s="27">
        <f t="shared" si="3"/>
        <v>7.6122980117797846E-3</v>
      </c>
    </row>
    <row r="49" spans="1:20" x14ac:dyDescent="0.25">
      <c r="A49">
        <v>1</v>
      </c>
      <c r="B49">
        <v>8</v>
      </c>
      <c r="C49">
        <v>8</v>
      </c>
      <c r="D49" t="s">
        <v>77</v>
      </c>
      <c r="E49">
        <v>7</v>
      </c>
      <c r="F49" t="s">
        <v>111</v>
      </c>
      <c r="G49" t="s">
        <v>61</v>
      </c>
      <c r="H49">
        <v>99</v>
      </c>
      <c r="I49">
        <v>8</v>
      </c>
      <c r="J49" t="s">
        <v>44</v>
      </c>
      <c r="K49">
        <v>72</v>
      </c>
      <c r="P49" s="24">
        <f t="shared" si="0"/>
        <v>1900</v>
      </c>
      <c r="Q49" s="25">
        <f t="shared" si="8"/>
        <v>0.02</v>
      </c>
      <c r="R49" s="14">
        <f t="shared" si="1"/>
        <v>15196057</v>
      </c>
      <c r="S49" s="26">
        <f t="shared" si="2"/>
        <v>-1581159</v>
      </c>
      <c r="T49" s="27">
        <f t="shared" si="3"/>
        <v>8.293509006500244E-3</v>
      </c>
    </row>
    <row r="50" spans="1:20" x14ac:dyDescent="0.25">
      <c r="A50">
        <v>1</v>
      </c>
      <c r="B50">
        <v>8</v>
      </c>
      <c r="C50">
        <v>8</v>
      </c>
      <c r="D50" t="s">
        <v>87</v>
      </c>
      <c r="E50">
        <v>7</v>
      </c>
      <c r="F50" t="s">
        <v>111</v>
      </c>
      <c r="G50">
        <v>33</v>
      </c>
      <c r="H50" t="s">
        <v>122</v>
      </c>
      <c r="I50">
        <v>8</v>
      </c>
      <c r="J50" t="s">
        <v>79</v>
      </c>
      <c r="K50" t="s">
        <v>76</v>
      </c>
      <c r="O50" s="40"/>
      <c r="P50" s="24">
        <f t="shared" si="0"/>
        <v>2000</v>
      </c>
      <c r="Q50" s="25">
        <f t="shared" si="8"/>
        <v>0.02</v>
      </c>
      <c r="R50" s="14">
        <f t="shared" si="1"/>
        <v>15151997</v>
      </c>
      <c r="S50" s="26">
        <f t="shared" si="2"/>
        <v>-1625219</v>
      </c>
      <c r="T50" s="27">
        <f t="shared" si="3"/>
        <v>8.5246129035949705E-3</v>
      </c>
    </row>
    <row r="51" spans="1:20" x14ac:dyDescent="0.25">
      <c r="A51">
        <v>1</v>
      </c>
      <c r="B51">
        <v>8</v>
      </c>
      <c r="C51">
        <v>8</v>
      </c>
      <c r="D51">
        <v>34</v>
      </c>
      <c r="E51">
        <v>8</v>
      </c>
      <c r="F51" t="s">
        <v>37</v>
      </c>
      <c r="G51" t="s">
        <v>60</v>
      </c>
      <c r="H51">
        <v>61</v>
      </c>
      <c r="I51">
        <v>8</v>
      </c>
      <c r="J51">
        <v>35</v>
      </c>
      <c r="K51" t="s">
        <v>111</v>
      </c>
      <c r="P51" s="24">
        <f t="shared" si="0"/>
        <v>2100</v>
      </c>
      <c r="Q51" s="25">
        <f t="shared" si="8"/>
        <v>0.02</v>
      </c>
      <c r="R51" s="14">
        <f t="shared" si="1"/>
        <v>15004769</v>
      </c>
      <c r="S51" s="26">
        <f t="shared" si="2"/>
        <v>-1772447</v>
      </c>
      <c r="T51" s="27">
        <f t="shared" si="3"/>
        <v>9.2968544960021961E-3</v>
      </c>
    </row>
    <row r="52" spans="1:20" x14ac:dyDescent="0.25">
      <c r="A52">
        <v>1</v>
      </c>
      <c r="B52">
        <v>8</v>
      </c>
      <c r="C52">
        <v>8</v>
      </c>
      <c r="D52">
        <v>98</v>
      </c>
      <c r="E52">
        <v>8</v>
      </c>
      <c r="F52" t="s">
        <v>67</v>
      </c>
      <c r="G52" t="s">
        <v>26</v>
      </c>
      <c r="H52" t="s">
        <v>167</v>
      </c>
      <c r="I52">
        <v>8</v>
      </c>
      <c r="J52" t="s">
        <v>128</v>
      </c>
      <c r="K52">
        <v>40</v>
      </c>
      <c r="O52" s="40"/>
      <c r="P52" s="24">
        <f t="shared" ref="P52:P60" si="9">IF((HEX2DEC(E52)*256) + HEX2DEC(D52) &gt;= 32768, (HEX2DEC(E52)*256) + HEX2DEC(D52)-65536, (HEX2DEC(E52)*256) + HEX2DEC(D52))</f>
        <v>2200</v>
      </c>
      <c r="Q52" s="25">
        <f t="shared" ref="Q52:Q60" si="10">LOOKUP(VALUE(I52),$I$9:$I$16,$J$9:$J$16)</f>
        <v>0.02</v>
      </c>
      <c r="R52" s="14">
        <f t="shared" ref="R52:R60" si="11">(HEX2DEC(F52)*65536) + (HEX2DEC(G52)*256) + HEX2DEC(H52)</f>
        <v>14855592</v>
      </c>
      <c r="S52" s="26">
        <f t="shared" ref="S52:S60" si="12">IF(R52&gt;=(2^($J$5-1)), -((2^$J$5)-R52), R52)</f>
        <v>-1921624</v>
      </c>
      <c r="T52" s="27">
        <f t="shared" ref="T52:T60" si="13">-(S52/$J$6*Q52)</f>
        <v>1.007931900024414E-2</v>
      </c>
    </row>
    <row r="53" spans="1:20" x14ac:dyDescent="0.25">
      <c r="A53">
        <v>1</v>
      </c>
      <c r="B53">
        <v>8</v>
      </c>
      <c r="C53">
        <v>8</v>
      </c>
      <c r="D53" t="s">
        <v>74</v>
      </c>
      <c r="E53">
        <v>8</v>
      </c>
      <c r="F53" t="s">
        <v>19</v>
      </c>
      <c r="G53">
        <v>65</v>
      </c>
      <c r="H53">
        <v>11</v>
      </c>
      <c r="I53">
        <v>8</v>
      </c>
      <c r="J53">
        <v>50</v>
      </c>
      <c r="K53" t="s">
        <v>119</v>
      </c>
      <c r="P53" s="24">
        <f t="shared" si="9"/>
        <v>2300</v>
      </c>
      <c r="Q53" s="25">
        <f t="shared" si="10"/>
        <v>0.02</v>
      </c>
      <c r="R53" s="14">
        <f t="shared" si="11"/>
        <v>14705937</v>
      </c>
      <c r="S53" s="26">
        <f t="shared" si="12"/>
        <v>-2071279</v>
      </c>
      <c r="T53" s="27">
        <f t="shared" si="13"/>
        <v>1.0864290714263916E-2</v>
      </c>
    </row>
    <row r="54" spans="1:20" x14ac:dyDescent="0.25">
      <c r="A54">
        <v>1</v>
      </c>
      <c r="B54">
        <v>8</v>
      </c>
      <c r="C54">
        <v>8</v>
      </c>
      <c r="D54">
        <v>60</v>
      </c>
      <c r="E54">
        <v>9</v>
      </c>
      <c r="F54" t="s">
        <v>92</v>
      </c>
      <c r="G54" t="s">
        <v>95</v>
      </c>
      <c r="H54">
        <v>61</v>
      </c>
      <c r="I54">
        <v>8</v>
      </c>
      <c r="J54">
        <v>79</v>
      </c>
      <c r="K54">
        <v>10</v>
      </c>
      <c r="O54" s="40"/>
      <c r="P54" s="24">
        <f t="shared" si="9"/>
        <v>2400</v>
      </c>
      <c r="Q54" s="25">
        <f t="shared" si="10"/>
        <v>0.02</v>
      </c>
      <c r="R54" s="14">
        <f t="shared" si="11"/>
        <v>14561121</v>
      </c>
      <c r="S54" s="26">
        <f t="shared" si="12"/>
        <v>-2216095</v>
      </c>
      <c r="T54" s="27">
        <f t="shared" si="13"/>
        <v>1.1623880863189698E-2</v>
      </c>
    </row>
    <row r="55" spans="1:20" x14ac:dyDescent="0.25">
      <c r="A55">
        <v>1</v>
      </c>
      <c r="B55">
        <v>8</v>
      </c>
      <c r="C55">
        <v>8</v>
      </c>
      <c r="D55" t="s">
        <v>9</v>
      </c>
      <c r="E55">
        <v>9</v>
      </c>
      <c r="F55" t="s">
        <v>81</v>
      </c>
      <c r="G55">
        <v>31</v>
      </c>
      <c r="H55" t="s">
        <v>56</v>
      </c>
      <c r="I55">
        <v>8</v>
      </c>
      <c r="J55" t="s">
        <v>113</v>
      </c>
      <c r="K55" t="s">
        <v>108</v>
      </c>
      <c r="P55" s="24">
        <f t="shared" si="9"/>
        <v>2500</v>
      </c>
      <c r="Q55" s="25">
        <f t="shared" si="10"/>
        <v>0.02</v>
      </c>
      <c r="R55" s="14">
        <f t="shared" si="11"/>
        <v>14430709</v>
      </c>
      <c r="S55" s="26">
        <f t="shared" si="12"/>
        <v>-2346507</v>
      </c>
      <c r="T55" s="27">
        <f t="shared" si="13"/>
        <v>1.2307919025421141E-2</v>
      </c>
    </row>
    <row r="56" spans="1:20" x14ac:dyDescent="0.25">
      <c r="A56">
        <v>1</v>
      </c>
      <c r="B56">
        <v>8</v>
      </c>
      <c r="C56">
        <v>8</v>
      </c>
      <c r="D56">
        <v>28</v>
      </c>
      <c r="E56" t="s">
        <v>0</v>
      </c>
      <c r="F56" t="s">
        <v>28</v>
      </c>
      <c r="G56">
        <v>68</v>
      </c>
      <c r="H56" t="s">
        <v>133</v>
      </c>
      <c r="I56">
        <v>8</v>
      </c>
      <c r="J56" t="s">
        <v>121</v>
      </c>
      <c r="K56" t="s">
        <v>65</v>
      </c>
      <c r="O56" s="40"/>
      <c r="P56" s="24">
        <f t="shared" si="9"/>
        <v>2600</v>
      </c>
      <c r="Q56" s="25">
        <f t="shared" si="10"/>
        <v>0.02</v>
      </c>
      <c r="R56" s="14">
        <f t="shared" si="11"/>
        <v>14379022</v>
      </c>
      <c r="S56" s="26">
        <f t="shared" si="12"/>
        <v>-2398194</v>
      </c>
      <c r="T56" s="27">
        <f t="shared" si="13"/>
        <v>1.2579028129577636E-2</v>
      </c>
    </row>
    <row r="57" spans="1:20" x14ac:dyDescent="0.25">
      <c r="A57">
        <v>1</v>
      </c>
      <c r="B57">
        <v>8</v>
      </c>
      <c r="C57">
        <v>8</v>
      </c>
      <c r="D57" t="s">
        <v>105</v>
      </c>
      <c r="E57" t="s">
        <v>0</v>
      </c>
      <c r="F57" t="s">
        <v>132</v>
      </c>
      <c r="G57">
        <v>19</v>
      </c>
      <c r="H57" t="s">
        <v>90</v>
      </c>
      <c r="I57">
        <v>8</v>
      </c>
      <c r="J57" t="s">
        <v>21</v>
      </c>
      <c r="K57" t="s">
        <v>30</v>
      </c>
      <c r="P57" s="24">
        <f t="shared" si="9"/>
        <v>2700</v>
      </c>
      <c r="Q57" s="25">
        <f t="shared" si="10"/>
        <v>0.02</v>
      </c>
      <c r="R57" s="14">
        <f t="shared" si="11"/>
        <v>14227758</v>
      </c>
      <c r="S57" s="26">
        <f t="shared" si="12"/>
        <v>-2549458</v>
      </c>
      <c r="T57" s="27">
        <f t="shared" si="13"/>
        <v>1.3372439384460449E-2</v>
      </c>
    </row>
    <row r="58" spans="1:20" x14ac:dyDescent="0.25">
      <c r="A58">
        <v>1</v>
      </c>
      <c r="B58">
        <v>8</v>
      </c>
      <c r="C58">
        <v>8</v>
      </c>
      <c r="D58" t="s">
        <v>29</v>
      </c>
      <c r="E58" t="s">
        <v>0</v>
      </c>
      <c r="F58" t="s">
        <v>59</v>
      </c>
      <c r="G58" t="s">
        <v>110</v>
      </c>
      <c r="H58">
        <v>98</v>
      </c>
      <c r="I58">
        <v>8</v>
      </c>
      <c r="J58" t="s">
        <v>65</v>
      </c>
      <c r="K58">
        <v>84</v>
      </c>
      <c r="O58" s="40"/>
      <c r="P58" s="24">
        <f t="shared" si="9"/>
        <v>2800</v>
      </c>
      <c r="Q58" s="25">
        <f t="shared" si="10"/>
        <v>0.02</v>
      </c>
      <c r="R58" s="14">
        <f t="shared" si="11"/>
        <v>14075544</v>
      </c>
      <c r="S58" s="26">
        <f t="shared" si="12"/>
        <v>-2701672</v>
      </c>
      <c r="T58" s="27">
        <f t="shared" si="13"/>
        <v>1.4170833587646483E-2</v>
      </c>
    </row>
    <row r="59" spans="1:20" x14ac:dyDescent="0.25">
      <c r="A59">
        <v>1</v>
      </c>
      <c r="B59">
        <v>8</v>
      </c>
      <c r="C59">
        <v>8</v>
      </c>
      <c r="D59">
        <v>54</v>
      </c>
      <c r="E59" t="s">
        <v>32</v>
      </c>
      <c r="F59" t="s">
        <v>97</v>
      </c>
      <c r="G59">
        <v>71</v>
      </c>
      <c r="H59" t="s">
        <v>102</v>
      </c>
      <c r="I59">
        <v>8</v>
      </c>
      <c r="J59" t="s">
        <v>42</v>
      </c>
      <c r="K59" t="s">
        <v>98</v>
      </c>
      <c r="P59" s="24">
        <f t="shared" si="9"/>
        <v>2900</v>
      </c>
      <c r="Q59" s="25">
        <f t="shared" si="10"/>
        <v>0.02</v>
      </c>
      <c r="R59" s="14">
        <f t="shared" si="11"/>
        <v>13922746</v>
      </c>
      <c r="S59" s="26">
        <f t="shared" si="12"/>
        <v>-2854470</v>
      </c>
      <c r="T59" s="27">
        <f t="shared" si="13"/>
        <v>1.4972290992736814E-2</v>
      </c>
    </row>
    <row r="60" spans="1:20" x14ac:dyDescent="0.25">
      <c r="A60">
        <v>1</v>
      </c>
      <c r="B60">
        <v>8</v>
      </c>
      <c r="C60">
        <v>8</v>
      </c>
      <c r="D60" t="s">
        <v>66</v>
      </c>
      <c r="E60" t="s">
        <v>32</v>
      </c>
      <c r="F60" t="s">
        <v>70</v>
      </c>
      <c r="G60">
        <v>72</v>
      </c>
      <c r="H60" t="s">
        <v>116</v>
      </c>
      <c r="I60">
        <v>8</v>
      </c>
      <c r="J60" t="s">
        <v>46</v>
      </c>
      <c r="K60" t="s">
        <v>102</v>
      </c>
      <c r="O60" s="40"/>
      <c r="P60" s="24">
        <f t="shared" si="9"/>
        <v>3000</v>
      </c>
      <c r="Q60" s="25">
        <f t="shared" si="10"/>
        <v>0.02</v>
      </c>
      <c r="R60" s="14">
        <f t="shared" si="11"/>
        <v>13791934</v>
      </c>
      <c r="S60" s="26">
        <f t="shared" si="12"/>
        <v>-2985282</v>
      </c>
      <c r="T60" s="27">
        <f t="shared" si="13"/>
        <v>1.5658427238464355E-2</v>
      </c>
    </row>
    <row r="61" spans="1:20" x14ac:dyDescent="0.25">
      <c r="A61"/>
      <c r="B61"/>
      <c r="C61"/>
      <c r="D61"/>
      <c r="E61"/>
      <c r="F61"/>
      <c r="G61"/>
      <c r="H61"/>
      <c r="I61"/>
      <c r="J61"/>
      <c r="K61"/>
      <c r="P61" s="24"/>
      <c r="Q61" s="25"/>
      <c r="R61" s="14"/>
      <c r="S61" s="26"/>
      <c r="T61" s="27"/>
    </row>
    <row r="62" spans="1:20" x14ac:dyDescent="0.25">
      <c r="A62"/>
      <c r="B62"/>
      <c r="C62"/>
      <c r="D62"/>
      <c r="E62"/>
      <c r="F62"/>
      <c r="G62"/>
      <c r="H62"/>
      <c r="I62"/>
      <c r="J62"/>
      <c r="K62"/>
      <c r="O62" s="40"/>
      <c r="P62" s="24"/>
      <c r="Q62" s="25"/>
      <c r="R62" s="14"/>
      <c r="S62" s="26"/>
      <c r="T62" s="27"/>
    </row>
    <row r="63" spans="1:20" x14ac:dyDescent="0.25">
      <c r="D63" s="1"/>
      <c r="E63" s="1"/>
      <c r="F63" s="1"/>
      <c r="G63" s="1"/>
      <c r="H63" s="1"/>
      <c r="I63" s="2"/>
      <c r="J63" s="2"/>
      <c r="K63" s="2"/>
      <c r="L63" s="2"/>
      <c r="M63" s="2"/>
      <c r="N63" s="2"/>
    </row>
    <row r="64" spans="1:20" ht="40.5" customHeight="1" x14ac:dyDescent="0.25">
      <c r="A64" s="63" t="s">
        <v>180</v>
      </c>
      <c r="B64" s="64"/>
      <c r="C64" s="64"/>
      <c r="D64" s="64"/>
      <c r="E64" s="64"/>
      <c r="F64" s="64"/>
      <c r="G64" s="64"/>
      <c r="H64" s="64"/>
      <c r="I64" s="64"/>
      <c r="J64" s="64"/>
      <c r="K64" s="64"/>
      <c r="L64" s="64"/>
      <c r="M64" s="64"/>
      <c r="N64" s="64"/>
      <c r="O64" s="64"/>
      <c r="P64" s="64"/>
      <c r="Q64" s="64"/>
      <c r="R64" s="64"/>
      <c r="S64" s="64"/>
      <c r="T64" s="64"/>
    </row>
    <row r="65" spans="1:20" ht="30" x14ac:dyDescent="0.25">
      <c r="A65" s="65" t="s">
        <v>154</v>
      </c>
      <c r="B65" s="65"/>
      <c r="C65" s="65"/>
      <c r="D65" s="65"/>
      <c r="E65" s="65"/>
      <c r="F65" s="65"/>
      <c r="G65" s="65"/>
      <c r="H65" s="65"/>
      <c r="I65" s="65"/>
      <c r="J65" s="65"/>
      <c r="K65" s="65"/>
      <c r="L65" s="65"/>
      <c r="M65" s="65"/>
      <c r="N65" s="65"/>
      <c r="O65" s="65"/>
      <c r="P65" s="16" t="s">
        <v>155</v>
      </c>
      <c r="Q65" s="17" t="s">
        <v>156</v>
      </c>
      <c r="R65" s="17" t="s">
        <v>157</v>
      </c>
      <c r="S65" s="17" t="s">
        <v>158</v>
      </c>
      <c r="T65" s="18" t="s">
        <v>159</v>
      </c>
    </row>
    <row r="66" spans="1:20" x14ac:dyDescent="0.25">
      <c r="A66">
        <v>1</v>
      </c>
      <c r="B66">
        <v>8</v>
      </c>
      <c r="C66">
        <v>8</v>
      </c>
      <c r="D66">
        <v>0</v>
      </c>
      <c r="E66">
        <v>0</v>
      </c>
      <c r="F66" t="s">
        <v>14</v>
      </c>
      <c r="G66">
        <v>49</v>
      </c>
      <c r="H66" t="s">
        <v>119</v>
      </c>
      <c r="I66">
        <v>1</v>
      </c>
      <c r="J66" t="s">
        <v>28</v>
      </c>
      <c r="K66" t="s">
        <v>80</v>
      </c>
      <c r="O66" s="40"/>
      <c r="P66" s="24">
        <f t="shared" ref="P66:P72" si="14">IF((HEX2DEC(E66)*256) + HEX2DEC(D66) &gt;= 32768, (HEX2DEC(E66)*256) + HEX2DEC(D66)-65536, (HEX2DEC(E66)*256) + HEX2DEC(D66))</f>
        <v>0</v>
      </c>
      <c r="Q66" s="25">
        <f t="shared" ref="Q66:Q72" si="15">LOOKUP(VALUE(I66),$I$9:$I$16,$J$9:$J$16)</f>
        <v>2.0000000000000001E-9</v>
      </c>
      <c r="R66" s="14">
        <f t="shared" ref="R66:R72" si="16">(HEX2DEC(F66)*65536) + (HEX2DEC(G66)*256) + HEX2DEC(H66)</f>
        <v>16730546</v>
      </c>
      <c r="S66" s="26">
        <f t="shared" ref="S66:S72" si="17">IF(R66&gt;=(2^($J$5-1)), -((2^$J$5)-R66), R66)</f>
        <v>-46670</v>
      </c>
      <c r="T66" s="27">
        <f t="shared" ref="T66:T72" si="18">-(S66/$J$6*Q66)</f>
        <v>2.4479389190673825E-11</v>
      </c>
    </row>
    <row r="67" spans="1:20" x14ac:dyDescent="0.25">
      <c r="A67">
        <v>1</v>
      </c>
      <c r="B67">
        <v>8</v>
      </c>
      <c r="C67">
        <v>8</v>
      </c>
      <c r="D67">
        <v>64</v>
      </c>
      <c r="E67">
        <v>0</v>
      </c>
      <c r="F67" t="s">
        <v>96</v>
      </c>
      <c r="G67">
        <v>11</v>
      </c>
      <c r="H67" t="s">
        <v>174</v>
      </c>
      <c r="I67">
        <v>3</v>
      </c>
      <c r="J67">
        <v>97</v>
      </c>
      <c r="K67" t="s">
        <v>102</v>
      </c>
      <c r="O67" s="40"/>
      <c r="P67" s="24">
        <f t="shared" si="14"/>
        <v>100</v>
      </c>
      <c r="Q67" s="25">
        <f t="shared" si="15"/>
        <v>2.0000000000000002E-7</v>
      </c>
      <c r="R67" s="14">
        <f t="shared" si="16"/>
        <v>13963613</v>
      </c>
      <c r="S67" s="26">
        <f t="shared" si="17"/>
        <v>-2813603</v>
      </c>
      <c r="T67" s="27">
        <f t="shared" si="18"/>
        <v>1.4757935047149658E-7</v>
      </c>
    </row>
    <row r="68" spans="1:20" x14ac:dyDescent="0.25">
      <c r="A68">
        <v>1</v>
      </c>
      <c r="B68">
        <v>8</v>
      </c>
      <c r="C68">
        <v>8</v>
      </c>
      <c r="D68" t="s">
        <v>34</v>
      </c>
      <c r="E68">
        <v>0</v>
      </c>
      <c r="F68" t="s">
        <v>81</v>
      </c>
      <c r="G68" t="s">
        <v>90</v>
      </c>
      <c r="H68">
        <v>93</v>
      </c>
      <c r="I68">
        <v>5</v>
      </c>
      <c r="J68">
        <v>68</v>
      </c>
      <c r="K68">
        <v>24</v>
      </c>
      <c r="O68" s="40"/>
      <c r="P68" s="24">
        <f t="shared" si="14"/>
        <v>200</v>
      </c>
      <c r="Q68" s="25">
        <f t="shared" si="15"/>
        <v>1.9999999999999998E-5</v>
      </c>
      <c r="R68" s="14">
        <f t="shared" si="16"/>
        <v>14429843</v>
      </c>
      <c r="S68" s="26">
        <f t="shared" si="17"/>
        <v>-2347373</v>
      </c>
      <c r="T68" s="27">
        <f t="shared" si="18"/>
        <v>1.2312461376190184E-5</v>
      </c>
    </row>
    <row r="69" spans="1:20" x14ac:dyDescent="0.25">
      <c r="A69">
        <v>1</v>
      </c>
      <c r="B69">
        <v>8</v>
      </c>
      <c r="C69">
        <v>8</v>
      </c>
      <c r="D69" t="s">
        <v>47</v>
      </c>
      <c r="E69">
        <v>1</v>
      </c>
      <c r="F69" t="s">
        <v>43</v>
      </c>
      <c r="G69">
        <v>17</v>
      </c>
      <c r="H69" t="s">
        <v>16</v>
      </c>
      <c r="I69">
        <v>5</v>
      </c>
      <c r="J69">
        <v>85</v>
      </c>
      <c r="K69" t="s">
        <v>33</v>
      </c>
      <c r="O69" s="40"/>
      <c r="P69" s="24">
        <f t="shared" si="14"/>
        <v>300</v>
      </c>
      <c r="Q69" s="25">
        <f t="shared" si="15"/>
        <v>1.9999999999999998E-5</v>
      </c>
      <c r="R69" s="14">
        <f t="shared" si="16"/>
        <v>16324543</v>
      </c>
      <c r="S69" s="26">
        <f t="shared" si="17"/>
        <v>-452673</v>
      </c>
      <c r="T69" s="27">
        <f t="shared" si="18"/>
        <v>2.3743643760681146E-6</v>
      </c>
    </row>
    <row r="70" spans="1:20" x14ac:dyDescent="0.25">
      <c r="A70">
        <v>1</v>
      </c>
      <c r="B70">
        <v>8</v>
      </c>
      <c r="C70">
        <v>8</v>
      </c>
      <c r="D70">
        <v>90</v>
      </c>
      <c r="E70">
        <v>1</v>
      </c>
      <c r="F70" t="s">
        <v>10</v>
      </c>
      <c r="G70" t="s">
        <v>92</v>
      </c>
      <c r="H70">
        <v>90</v>
      </c>
      <c r="I70">
        <v>5</v>
      </c>
      <c r="J70">
        <v>57</v>
      </c>
      <c r="K70" t="s">
        <v>22</v>
      </c>
      <c r="O70" s="40"/>
      <c r="P70" s="24">
        <f t="shared" si="14"/>
        <v>400</v>
      </c>
      <c r="Q70" s="25">
        <f t="shared" si="15"/>
        <v>1.9999999999999998E-5</v>
      </c>
      <c r="R70" s="14">
        <f t="shared" si="16"/>
        <v>15326864</v>
      </c>
      <c r="S70" s="26">
        <f t="shared" si="17"/>
        <v>-1450352</v>
      </c>
      <c r="T70" s="27">
        <f t="shared" si="18"/>
        <v>7.6073989868164056E-6</v>
      </c>
    </row>
    <row r="71" spans="1:20" x14ac:dyDescent="0.25">
      <c r="A71">
        <v>1</v>
      </c>
      <c r="B71">
        <v>8</v>
      </c>
      <c r="C71">
        <v>8</v>
      </c>
      <c r="D71" t="s">
        <v>60</v>
      </c>
      <c r="E71">
        <v>1</v>
      </c>
      <c r="F71" t="s">
        <v>91</v>
      </c>
      <c r="G71">
        <v>79</v>
      </c>
      <c r="H71">
        <v>59</v>
      </c>
      <c r="I71">
        <v>8</v>
      </c>
      <c r="J71" t="s">
        <v>166</v>
      </c>
      <c r="K71" t="s">
        <v>171</v>
      </c>
      <c r="O71" s="40"/>
      <c r="P71" s="24">
        <f t="shared" si="14"/>
        <v>500</v>
      </c>
      <c r="Q71" s="25">
        <f t="shared" si="15"/>
        <v>0.02</v>
      </c>
      <c r="R71" s="14">
        <f t="shared" si="16"/>
        <v>15104345</v>
      </c>
      <c r="S71" s="26">
        <f t="shared" si="17"/>
        <v>-1672871</v>
      </c>
      <c r="T71" s="27">
        <f t="shared" si="18"/>
        <v>8.7745575904846183E-3</v>
      </c>
    </row>
    <row r="72" spans="1:20" x14ac:dyDescent="0.25">
      <c r="A72">
        <v>1</v>
      </c>
      <c r="B72">
        <v>8</v>
      </c>
      <c r="C72">
        <v>8</v>
      </c>
      <c r="D72">
        <v>58</v>
      </c>
      <c r="E72">
        <v>2</v>
      </c>
      <c r="F72" t="s">
        <v>30</v>
      </c>
      <c r="G72" t="s">
        <v>86</v>
      </c>
      <c r="H72">
        <v>61</v>
      </c>
      <c r="I72">
        <v>6</v>
      </c>
      <c r="J72">
        <v>70</v>
      </c>
      <c r="K72">
        <v>33</v>
      </c>
      <c r="O72" s="40"/>
      <c r="P72" s="24">
        <f t="shared" si="14"/>
        <v>600</v>
      </c>
      <c r="Q72" s="25">
        <f t="shared" si="15"/>
        <v>1.9999999999999998E-4</v>
      </c>
      <c r="R72" s="14">
        <f t="shared" si="16"/>
        <v>16180577</v>
      </c>
      <c r="S72" s="26">
        <f t="shared" si="17"/>
        <v>-596639</v>
      </c>
      <c r="T72" s="27">
        <f t="shared" si="18"/>
        <v>3.1294960975646967E-5</v>
      </c>
    </row>
    <row r="73" spans="1:20" x14ac:dyDescent="0.25">
      <c r="A73">
        <v>1</v>
      </c>
      <c r="B73">
        <v>8</v>
      </c>
      <c r="C73">
        <v>8</v>
      </c>
      <c r="D73" t="s">
        <v>71</v>
      </c>
      <c r="E73">
        <v>2</v>
      </c>
      <c r="F73" t="s">
        <v>103</v>
      </c>
      <c r="G73" t="s">
        <v>53</v>
      </c>
      <c r="H73">
        <v>56</v>
      </c>
      <c r="I73">
        <v>8</v>
      </c>
      <c r="J73" t="s">
        <v>116</v>
      </c>
      <c r="K73">
        <v>65</v>
      </c>
      <c r="O73" s="40"/>
      <c r="P73" s="24">
        <f t="shared" ref="P73:P96" si="19">IF((HEX2DEC(E73)*256) + HEX2DEC(D73) &gt;= 32768, (HEX2DEC(E73)*256) + HEX2DEC(D73)-65536, (HEX2DEC(E73)*256) + HEX2DEC(D73))</f>
        <v>700</v>
      </c>
      <c r="Q73" s="25">
        <f t="shared" ref="Q73:Q96" si="20">LOOKUP(VALUE(I73),$I$9:$I$16,$J$9:$J$16)</f>
        <v>0.02</v>
      </c>
      <c r="R73" s="14">
        <f t="shared" ref="R73:R96" si="21">(HEX2DEC(F73)*65536) + (HEX2DEC(G73)*256) + HEX2DEC(H73)</f>
        <v>12636502</v>
      </c>
      <c r="S73" s="26">
        <f t="shared" ref="S73:S96" si="22">IF(R73&gt;=(2^($J$5-1)), -((2^$J$5)-R73), R73)</f>
        <v>-4140714</v>
      </c>
      <c r="T73" s="27">
        <f t="shared" ref="T73:T96" si="23">-(S73/$J$6*Q73)</f>
        <v>2.1718909263610836E-2</v>
      </c>
    </row>
    <row r="74" spans="1:20" x14ac:dyDescent="0.25">
      <c r="A74">
        <v>1</v>
      </c>
      <c r="B74">
        <v>8</v>
      </c>
      <c r="C74">
        <v>8</v>
      </c>
      <c r="D74">
        <v>20</v>
      </c>
      <c r="E74">
        <v>3</v>
      </c>
      <c r="F74" t="s">
        <v>19</v>
      </c>
      <c r="G74">
        <v>6</v>
      </c>
      <c r="H74">
        <v>75</v>
      </c>
      <c r="I74">
        <v>6</v>
      </c>
      <c r="J74" t="s">
        <v>75</v>
      </c>
      <c r="K74">
        <v>35</v>
      </c>
      <c r="O74" s="40"/>
      <c r="P74" s="24">
        <f t="shared" si="19"/>
        <v>800</v>
      </c>
      <c r="Q74" s="25">
        <f t="shared" si="20"/>
        <v>1.9999999999999998E-4</v>
      </c>
      <c r="R74" s="14">
        <f t="shared" si="21"/>
        <v>14681717</v>
      </c>
      <c r="S74" s="26">
        <f t="shared" si="22"/>
        <v>-2095499</v>
      </c>
      <c r="T74" s="27">
        <f t="shared" si="23"/>
        <v>1.0991329669952391E-4</v>
      </c>
    </row>
    <row r="75" spans="1:20" x14ac:dyDescent="0.25">
      <c r="A75">
        <v>1</v>
      </c>
      <c r="B75">
        <v>8</v>
      </c>
      <c r="C75">
        <v>8</v>
      </c>
      <c r="D75">
        <v>84</v>
      </c>
      <c r="E75">
        <v>3</v>
      </c>
      <c r="F75" t="s">
        <v>103</v>
      </c>
      <c r="G75" t="s">
        <v>53</v>
      </c>
      <c r="H75" t="s">
        <v>176</v>
      </c>
      <c r="I75">
        <v>8</v>
      </c>
      <c r="J75" t="s">
        <v>6</v>
      </c>
      <c r="K75" t="s">
        <v>25</v>
      </c>
      <c r="O75" s="40"/>
      <c r="P75" s="24">
        <f t="shared" si="19"/>
        <v>900</v>
      </c>
      <c r="Q75" s="25">
        <f t="shared" si="20"/>
        <v>0.02</v>
      </c>
      <c r="R75" s="14">
        <f t="shared" si="21"/>
        <v>12636461</v>
      </c>
      <c r="S75" s="26">
        <f t="shared" si="22"/>
        <v>-4140755</v>
      </c>
      <c r="T75" s="27">
        <f t="shared" si="23"/>
        <v>2.171912431716919E-2</v>
      </c>
    </row>
    <row r="76" spans="1:20" x14ac:dyDescent="0.25">
      <c r="A76">
        <v>1</v>
      </c>
      <c r="B76">
        <v>8</v>
      </c>
      <c r="C76">
        <v>8</v>
      </c>
      <c r="D76" t="s">
        <v>4</v>
      </c>
      <c r="E76">
        <v>3</v>
      </c>
      <c r="F76" t="s">
        <v>43</v>
      </c>
      <c r="G76">
        <v>86</v>
      </c>
      <c r="H76" t="s">
        <v>69</v>
      </c>
      <c r="I76">
        <v>8</v>
      </c>
      <c r="J76" t="s">
        <v>107</v>
      </c>
      <c r="K76" t="s">
        <v>174</v>
      </c>
      <c r="O76" s="40"/>
      <c r="P76" s="24">
        <f t="shared" si="19"/>
        <v>1000</v>
      </c>
      <c r="Q76" s="25">
        <f t="shared" si="20"/>
        <v>0.02</v>
      </c>
      <c r="R76" s="14">
        <f t="shared" si="21"/>
        <v>16353016</v>
      </c>
      <c r="S76" s="26">
        <f t="shared" si="22"/>
        <v>-424200</v>
      </c>
      <c r="T76" s="27">
        <f t="shared" si="23"/>
        <v>2.2250175476074218E-3</v>
      </c>
    </row>
    <row r="77" spans="1:20" x14ac:dyDescent="0.25">
      <c r="A77">
        <v>1</v>
      </c>
      <c r="B77">
        <v>8</v>
      </c>
      <c r="C77">
        <v>8</v>
      </c>
      <c r="D77" t="s">
        <v>38</v>
      </c>
      <c r="E77">
        <v>4</v>
      </c>
      <c r="F77" t="s">
        <v>45</v>
      </c>
      <c r="G77">
        <v>74</v>
      </c>
      <c r="H77" t="s">
        <v>63</v>
      </c>
      <c r="I77">
        <v>8</v>
      </c>
      <c r="J77">
        <v>74</v>
      </c>
      <c r="K77">
        <v>92</v>
      </c>
      <c r="O77" s="40"/>
      <c r="P77" s="24">
        <f t="shared" si="19"/>
        <v>1100</v>
      </c>
      <c r="Q77" s="25">
        <f t="shared" si="20"/>
        <v>0.02</v>
      </c>
      <c r="R77" s="14">
        <f t="shared" si="21"/>
        <v>16217271</v>
      </c>
      <c r="S77" s="26">
        <f t="shared" si="22"/>
        <v>-559945</v>
      </c>
      <c r="T77" s="27">
        <f t="shared" si="23"/>
        <v>2.9370284080505373E-3</v>
      </c>
    </row>
    <row r="78" spans="1:20" x14ac:dyDescent="0.25">
      <c r="A78">
        <v>1</v>
      </c>
      <c r="B78">
        <v>8</v>
      </c>
      <c r="C78">
        <v>8</v>
      </c>
      <c r="D78" t="s">
        <v>5</v>
      </c>
      <c r="E78">
        <v>4</v>
      </c>
      <c r="F78" t="s">
        <v>56</v>
      </c>
      <c r="G78" t="s">
        <v>134</v>
      </c>
      <c r="H78">
        <v>68</v>
      </c>
      <c r="I78">
        <v>8</v>
      </c>
      <c r="J78" t="s">
        <v>10</v>
      </c>
      <c r="K78" t="s">
        <v>11</v>
      </c>
      <c r="O78" s="40"/>
      <c r="P78" s="24">
        <f t="shared" si="19"/>
        <v>1200</v>
      </c>
      <c r="Q78" s="25">
        <f t="shared" si="20"/>
        <v>0.02</v>
      </c>
      <c r="R78" s="14">
        <f t="shared" si="21"/>
        <v>16076136</v>
      </c>
      <c r="S78" s="26">
        <f t="shared" si="22"/>
        <v>-701080</v>
      </c>
      <c r="T78" s="27">
        <f t="shared" si="23"/>
        <v>3.6773109436035152E-3</v>
      </c>
    </row>
    <row r="79" spans="1:20" x14ac:dyDescent="0.25">
      <c r="A79">
        <v>1</v>
      </c>
      <c r="B79">
        <v>8</v>
      </c>
      <c r="C79">
        <v>8</v>
      </c>
      <c r="D79">
        <v>14</v>
      </c>
      <c r="E79">
        <v>5</v>
      </c>
      <c r="F79" t="s">
        <v>22</v>
      </c>
      <c r="G79">
        <v>55</v>
      </c>
      <c r="H79" t="s">
        <v>135</v>
      </c>
      <c r="I79">
        <v>8</v>
      </c>
      <c r="J79">
        <v>59</v>
      </c>
      <c r="K79" t="s">
        <v>5</v>
      </c>
      <c r="O79" s="40"/>
      <c r="P79" s="24">
        <f t="shared" si="19"/>
        <v>1300</v>
      </c>
      <c r="Q79" s="25">
        <f t="shared" si="20"/>
        <v>0.02</v>
      </c>
      <c r="R79" s="14">
        <f t="shared" si="21"/>
        <v>15947099</v>
      </c>
      <c r="S79" s="26">
        <f t="shared" si="22"/>
        <v>-830117</v>
      </c>
      <c r="T79" s="27">
        <f t="shared" si="23"/>
        <v>4.3541369438171388E-3</v>
      </c>
    </row>
    <row r="80" spans="1:20" x14ac:dyDescent="0.25">
      <c r="A80">
        <v>1</v>
      </c>
      <c r="B80">
        <v>8</v>
      </c>
      <c r="C80">
        <v>8</v>
      </c>
      <c r="D80">
        <v>78</v>
      </c>
      <c r="E80">
        <v>5</v>
      </c>
      <c r="F80" t="s">
        <v>39</v>
      </c>
      <c r="G80" t="s">
        <v>46</v>
      </c>
      <c r="H80">
        <v>81</v>
      </c>
      <c r="I80">
        <v>8</v>
      </c>
      <c r="J80" t="s">
        <v>175</v>
      </c>
      <c r="K80" t="s">
        <v>88</v>
      </c>
      <c r="O80" s="40"/>
      <c r="P80" s="24">
        <f t="shared" si="19"/>
        <v>1400</v>
      </c>
      <c r="Q80" s="25">
        <f t="shared" si="20"/>
        <v>0.02</v>
      </c>
      <c r="R80" s="14">
        <f t="shared" si="21"/>
        <v>15915137</v>
      </c>
      <c r="S80" s="26">
        <f t="shared" si="22"/>
        <v>-862079</v>
      </c>
      <c r="T80" s="27">
        <f t="shared" si="23"/>
        <v>4.5217843055725092E-3</v>
      </c>
    </row>
    <row r="81" spans="1:20" x14ac:dyDescent="0.25">
      <c r="A81">
        <v>1</v>
      </c>
      <c r="B81">
        <v>8</v>
      </c>
      <c r="C81">
        <v>8</v>
      </c>
      <c r="D81" t="s">
        <v>81</v>
      </c>
      <c r="E81">
        <v>5</v>
      </c>
      <c r="F81" t="s">
        <v>29</v>
      </c>
      <c r="G81" t="s">
        <v>124</v>
      </c>
      <c r="H81" t="s">
        <v>16</v>
      </c>
      <c r="I81">
        <v>8</v>
      </c>
      <c r="J81">
        <v>22</v>
      </c>
      <c r="K81">
        <v>82</v>
      </c>
      <c r="O81" s="40"/>
      <c r="P81" s="24">
        <f t="shared" si="19"/>
        <v>1500</v>
      </c>
      <c r="Q81" s="25">
        <f t="shared" si="20"/>
        <v>0.02</v>
      </c>
      <c r="R81" s="14">
        <f t="shared" si="21"/>
        <v>15769535</v>
      </c>
      <c r="S81" s="26">
        <f t="shared" si="22"/>
        <v>-1007681</v>
      </c>
      <c r="T81" s="27">
        <f t="shared" si="23"/>
        <v>5.2854971885681144E-3</v>
      </c>
    </row>
    <row r="82" spans="1:20" x14ac:dyDescent="0.25">
      <c r="A82">
        <v>1</v>
      </c>
      <c r="B82">
        <v>8</v>
      </c>
      <c r="C82">
        <v>8</v>
      </c>
      <c r="D82">
        <v>40</v>
      </c>
      <c r="E82">
        <v>6</v>
      </c>
      <c r="F82" t="s">
        <v>48</v>
      </c>
      <c r="G82">
        <v>61</v>
      </c>
      <c r="H82">
        <v>44</v>
      </c>
      <c r="I82">
        <v>8</v>
      </c>
      <c r="J82" t="s">
        <v>44</v>
      </c>
      <c r="K82" t="s">
        <v>30</v>
      </c>
      <c r="O82" s="40"/>
      <c r="P82" s="24">
        <f t="shared" si="19"/>
        <v>1600</v>
      </c>
      <c r="Q82" s="25">
        <f t="shared" si="20"/>
        <v>0.02</v>
      </c>
      <c r="R82" s="14">
        <f t="shared" si="21"/>
        <v>15622468</v>
      </c>
      <c r="S82" s="26">
        <f t="shared" si="22"/>
        <v>-1154748</v>
      </c>
      <c r="T82" s="27">
        <f t="shared" si="23"/>
        <v>6.0568943023681637E-3</v>
      </c>
    </row>
    <row r="83" spans="1:20" x14ac:dyDescent="0.25">
      <c r="A83">
        <v>1</v>
      </c>
      <c r="B83">
        <v>8</v>
      </c>
      <c r="C83">
        <v>8</v>
      </c>
      <c r="D83" t="s">
        <v>80</v>
      </c>
      <c r="E83">
        <v>6</v>
      </c>
      <c r="F83" t="s">
        <v>1</v>
      </c>
      <c r="G83">
        <v>17</v>
      </c>
      <c r="H83">
        <v>50</v>
      </c>
      <c r="I83">
        <v>8</v>
      </c>
      <c r="J83" t="s">
        <v>136</v>
      </c>
      <c r="K83">
        <v>70</v>
      </c>
      <c r="O83" s="40"/>
      <c r="P83" s="24">
        <f t="shared" si="19"/>
        <v>1700</v>
      </c>
      <c r="Q83" s="25">
        <f t="shared" si="20"/>
        <v>0.02</v>
      </c>
      <c r="R83" s="14">
        <f t="shared" si="21"/>
        <v>15472464</v>
      </c>
      <c r="S83" s="26">
        <f t="shared" si="22"/>
        <v>-1304752</v>
      </c>
      <c r="T83" s="27">
        <f t="shared" si="23"/>
        <v>6.8436965942382808E-3</v>
      </c>
    </row>
    <row r="84" spans="1:20" x14ac:dyDescent="0.25">
      <c r="A84">
        <v>1</v>
      </c>
      <c r="B84">
        <v>8</v>
      </c>
      <c r="C84">
        <v>8</v>
      </c>
      <c r="D84">
        <v>8</v>
      </c>
      <c r="E84">
        <v>7</v>
      </c>
      <c r="F84" t="s">
        <v>10</v>
      </c>
      <c r="G84" t="s">
        <v>93</v>
      </c>
      <c r="H84" t="s">
        <v>20</v>
      </c>
      <c r="I84">
        <v>8</v>
      </c>
      <c r="J84">
        <v>60</v>
      </c>
      <c r="K84" t="s">
        <v>114</v>
      </c>
      <c r="O84" s="40"/>
      <c r="P84" s="24">
        <f t="shared" si="19"/>
        <v>1800</v>
      </c>
      <c r="Q84" s="25">
        <f t="shared" si="20"/>
        <v>0.02</v>
      </c>
      <c r="R84" s="14">
        <f t="shared" si="21"/>
        <v>15325930</v>
      </c>
      <c r="S84" s="26">
        <f t="shared" si="22"/>
        <v>-1451286</v>
      </c>
      <c r="T84" s="27">
        <f t="shared" si="23"/>
        <v>7.6122980117797846E-3</v>
      </c>
    </row>
    <row r="85" spans="1:20" x14ac:dyDescent="0.25">
      <c r="A85">
        <v>1</v>
      </c>
      <c r="B85">
        <v>8</v>
      </c>
      <c r="C85">
        <v>8</v>
      </c>
      <c r="D85" t="s">
        <v>77</v>
      </c>
      <c r="E85">
        <v>7</v>
      </c>
      <c r="F85" t="s">
        <v>111</v>
      </c>
      <c r="G85" t="s">
        <v>61</v>
      </c>
      <c r="H85">
        <v>99</v>
      </c>
      <c r="I85">
        <v>8</v>
      </c>
      <c r="J85" t="s">
        <v>44</v>
      </c>
      <c r="K85">
        <v>72</v>
      </c>
      <c r="O85" s="40"/>
      <c r="P85" s="24">
        <f t="shared" si="19"/>
        <v>1900</v>
      </c>
      <c r="Q85" s="25">
        <f t="shared" si="20"/>
        <v>0.02</v>
      </c>
      <c r="R85" s="14">
        <f t="shared" si="21"/>
        <v>15196057</v>
      </c>
      <c r="S85" s="26">
        <f t="shared" si="22"/>
        <v>-1581159</v>
      </c>
      <c r="T85" s="27">
        <f t="shared" si="23"/>
        <v>8.293509006500244E-3</v>
      </c>
    </row>
    <row r="86" spans="1:20" x14ac:dyDescent="0.25">
      <c r="A86">
        <v>1</v>
      </c>
      <c r="B86">
        <v>8</v>
      </c>
      <c r="C86">
        <v>8</v>
      </c>
      <c r="D86" t="s">
        <v>87</v>
      </c>
      <c r="E86">
        <v>7</v>
      </c>
      <c r="F86" t="s">
        <v>111</v>
      </c>
      <c r="G86">
        <v>33</v>
      </c>
      <c r="H86" t="s">
        <v>122</v>
      </c>
      <c r="I86">
        <v>8</v>
      </c>
      <c r="J86" t="s">
        <v>79</v>
      </c>
      <c r="K86" t="s">
        <v>76</v>
      </c>
      <c r="O86" s="40"/>
      <c r="P86" s="24">
        <f t="shared" si="19"/>
        <v>2000</v>
      </c>
      <c r="Q86" s="25">
        <f t="shared" si="20"/>
        <v>0.02</v>
      </c>
      <c r="R86" s="14">
        <f t="shared" si="21"/>
        <v>15151997</v>
      </c>
      <c r="S86" s="26">
        <f t="shared" si="22"/>
        <v>-1625219</v>
      </c>
      <c r="T86" s="27">
        <f t="shared" si="23"/>
        <v>8.5246129035949705E-3</v>
      </c>
    </row>
    <row r="87" spans="1:20" x14ac:dyDescent="0.25">
      <c r="A87">
        <v>1</v>
      </c>
      <c r="B87">
        <v>8</v>
      </c>
      <c r="C87">
        <v>8</v>
      </c>
      <c r="D87">
        <v>34</v>
      </c>
      <c r="E87">
        <v>8</v>
      </c>
      <c r="F87" t="s">
        <v>37</v>
      </c>
      <c r="G87" t="s">
        <v>60</v>
      </c>
      <c r="H87">
        <v>61</v>
      </c>
      <c r="I87">
        <v>8</v>
      </c>
      <c r="J87">
        <v>35</v>
      </c>
      <c r="K87" t="s">
        <v>111</v>
      </c>
      <c r="O87" s="40"/>
      <c r="P87" s="24">
        <f t="shared" si="19"/>
        <v>2100</v>
      </c>
      <c r="Q87" s="25">
        <f t="shared" si="20"/>
        <v>0.02</v>
      </c>
      <c r="R87" s="14">
        <f t="shared" si="21"/>
        <v>15004769</v>
      </c>
      <c r="S87" s="26">
        <f t="shared" si="22"/>
        <v>-1772447</v>
      </c>
      <c r="T87" s="27">
        <f t="shared" si="23"/>
        <v>9.2968544960021961E-3</v>
      </c>
    </row>
    <row r="88" spans="1:20" x14ac:dyDescent="0.25">
      <c r="A88">
        <v>1</v>
      </c>
      <c r="B88">
        <v>8</v>
      </c>
      <c r="C88">
        <v>8</v>
      </c>
      <c r="D88">
        <v>98</v>
      </c>
      <c r="E88">
        <v>8</v>
      </c>
      <c r="F88" t="s">
        <v>67</v>
      </c>
      <c r="G88" t="s">
        <v>26</v>
      </c>
      <c r="H88" t="s">
        <v>167</v>
      </c>
      <c r="I88">
        <v>8</v>
      </c>
      <c r="J88" t="s">
        <v>128</v>
      </c>
      <c r="K88">
        <v>40</v>
      </c>
      <c r="O88" s="40"/>
      <c r="P88" s="24">
        <f t="shared" si="19"/>
        <v>2200</v>
      </c>
      <c r="Q88" s="25">
        <f t="shared" si="20"/>
        <v>0.02</v>
      </c>
      <c r="R88" s="14">
        <f t="shared" si="21"/>
        <v>14855592</v>
      </c>
      <c r="S88" s="26">
        <f t="shared" si="22"/>
        <v>-1921624</v>
      </c>
      <c r="T88" s="27">
        <f t="shared" si="23"/>
        <v>1.007931900024414E-2</v>
      </c>
    </row>
    <row r="89" spans="1:20" x14ac:dyDescent="0.25">
      <c r="A89">
        <v>1</v>
      </c>
      <c r="B89">
        <v>8</v>
      </c>
      <c r="C89">
        <v>8</v>
      </c>
      <c r="D89" t="s">
        <v>74</v>
      </c>
      <c r="E89">
        <v>8</v>
      </c>
      <c r="F89" t="s">
        <v>19</v>
      </c>
      <c r="G89">
        <v>65</v>
      </c>
      <c r="H89">
        <v>11</v>
      </c>
      <c r="I89">
        <v>8</v>
      </c>
      <c r="J89">
        <v>50</v>
      </c>
      <c r="K89" t="s">
        <v>119</v>
      </c>
      <c r="O89" s="40"/>
      <c r="P89" s="24">
        <f t="shared" si="19"/>
        <v>2300</v>
      </c>
      <c r="Q89" s="25">
        <f t="shared" si="20"/>
        <v>0.02</v>
      </c>
      <c r="R89" s="14">
        <f t="shared" si="21"/>
        <v>14705937</v>
      </c>
      <c r="S89" s="26">
        <f t="shared" si="22"/>
        <v>-2071279</v>
      </c>
      <c r="T89" s="27">
        <f t="shared" si="23"/>
        <v>1.0864290714263916E-2</v>
      </c>
    </row>
    <row r="90" spans="1:20" x14ac:dyDescent="0.25">
      <c r="A90">
        <v>1</v>
      </c>
      <c r="B90">
        <v>8</v>
      </c>
      <c r="C90">
        <v>8</v>
      </c>
      <c r="D90">
        <v>60</v>
      </c>
      <c r="E90">
        <v>9</v>
      </c>
      <c r="F90" t="s">
        <v>92</v>
      </c>
      <c r="G90" t="s">
        <v>95</v>
      </c>
      <c r="H90">
        <v>61</v>
      </c>
      <c r="I90">
        <v>8</v>
      </c>
      <c r="J90">
        <v>79</v>
      </c>
      <c r="K90">
        <v>10</v>
      </c>
      <c r="O90" s="40"/>
      <c r="P90" s="24">
        <f t="shared" si="19"/>
        <v>2400</v>
      </c>
      <c r="Q90" s="25">
        <f t="shared" si="20"/>
        <v>0.02</v>
      </c>
      <c r="R90" s="14">
        <f t="shared" si="21"/>
        <v>14561121</v>
      </c>
      <c r="S90" s="26">
        <f t="shared" si="22"/>
        <v>-2216095</v>
      </c>
      <c r="T90" s="27">
        <f t="shared" si="23"/>
        <v>1.1623880863189698E-2</v>
      </c>
    </row>
    <row r="91" spans="1:20" x14ac:dyDescent="0.25">
      <c r="A91">
        <v>1</v>
      </c>
      <c r="B91">
        <v>8</v>
      </c>
      <c r="C91">
        <v>8</v>
      </c>
      <c r="D91" t="s">
        <v>9</v>
      </c>
      <c r="E91">
        <v>9</v>
      </c>
      <c r="F91" t="s">
        <v>81</v>
      </c>
      <c r="G91">
        <v>31</v>
      </c>
      <c r="H91" t="s">
        <v>56</v>
      </c>
      <c r="I91">
        <v>8</v>
      </c>
      <c r="J91" t="s">
        <v>113</v>
      </c>
      <c r="K91" t="s">
        <v>108</v>
      </c>
      <c r="O91" s="40"/>
      <c r="P91" s="24">
        <f t="shared" si="19"/>
        <v>2500</v>
      </c>
      <c r="Q91" s="25">
        <f t="shared" si="20"/>
        <v>0.02</v>
      </c>
      <c r="R91" s="14">
        <f t="shared" si="21"/>
        <v>14430709</v>
      </c>
      <c r="S91" s="26">
        <f t="shared" si="22"/>
        <v>-2346507</v>
      </c>
      <c r="T91" s="27">
        <f t="shared" si="23"/>
        <v>1.2307919025421141E-2</v>
      </c>
    </row>
    <row r="92" spans="1:20" x14ac:dyDescent="0.25">
      <c r="A92">
        <v>1</v>
      </c>
      <c r="B92">
        <v>8</v>
      </c>
      <c r="C92">
        <v>8</v>
      </c>
      <c r="D92">
        <v>28</v>
      </c>
      <c r="E92" t="s">
        <v>0</v>
      </c>
      <c r="F92" t="s">
        <v>28</v>
      </c>
      <c r="G92">
        <v>68</v>
      </c>
      <c r="H92" t="s">
        <v>133</v>
      </c>
      <c r="I92">
        <v>8</v>
      </c>
      <c r="J92" t="s">
        <v>121</v>
      </c>
      <c r="K92" t="s">
        <v>65</v>
      </c>
      <c r="O92" s="40"/>
      <c r="P92" s="24">
        <f t="shared" si="19"/>
        <v>2600</v>
      </c>
      <c r="Q92" s="25">
        <f t="shared" si="20"/>
        <v>0.02</v>
      </c>
      <c r="R92" s="14">
        <f t="shared" si="21"/>
        <v>14379022</v>
      </c>
      <c r="S92" s="26">
        <f t="shared" si="22"/>
        <v>-2398194</v>
      </c>
      <c r="T92" s="27">
        <f t="shared" si="23"/>
        <v>1.2579028129577636E-2</v>
      </c>
    </row>
    <row r="93" spans="1:20" x14ac:dyDescent="0.25">
      <c r="A93">
        <v>1</v>
      </c>
      <c r="B93">
        <v>8</v>
      </c>
      <c r="C93">
        <v>8</v>
      </c>
      <c r="D93" t="s">
        <v>105</v>
      </c>
      <c r="E93" t="s">
        <v>0</v>
      </c>
      <c r="F93" t="s">
        <v>132</v>
      </c>
      <c r="G93">
        <v>19</v>
      </c>
      <c r="H93" t="s">
        <v>90</v>
      </c>
      <c r="I93">
        <v>8</v>
      </c>
      <c r="J93" t="s">
        <v>21</v>
      </c>
      <c r="K93" t="s">
        <v>30</v>
      </c>
      <c r="O93" s="40"/>
      <c r="P93" s="24">
        <f t="shared" si="19"/>
        <v>2700</v>
      </c>
      <c r="Q93" s="25">
        <f t="shared" si="20"/>
        <v>0.02</v>
      </c>
      <c r="R93" s="14">
        <f t="shared" si="21"/>
        <v>14227758</v>
      </c>
      <c r="S93" s="26">
        <f t="shared" si="22"/>
        <v>-2549458</v>
      </c>
      <c r="T93" s="27">
        <f t="shared" si="23"/>
        <v>1.3372439384460449E-2</v>
      </c>
    </row>
    <row r="94" spans="1:20" x14ac:dyDescent="0.25">
      <c r="A94">
        <v>1</v>
      </c>
      <c r="B94">
        <v>8</v>
      </c>
      <c r="C94">
        <v>8</v>
      </c>
      <c r="D94" t="s">
        <v>29</v>
      </c>
      <c r="E94" t="s">
        <v>0</v>
      </c>
      <c r="F94" t="s">
        <v>59</v>
      </c>
      <c r="G94" t="s">
        <v>110</v>
      </c>
      <c r="H94">
        <v>98</v>
      </c>
      <c r="I94">
        <v>8</v>
      </c>
      <c r="J94" t="s">
        <v>65</v>
      </c>
      <c r="K94">
        <v>84</v>
      </c>
      <c r="O94" s="40"/>
      <c r="P94" s="24">
        <f t="shared" si="19"/>
        <v>2800</v>
      </c>
      <c r="Q94" s="25">
        <f t="shared" si="20"/>
        <v>0.02</v>
      </c>
      <c r="R94" s="14">
        <f t="shared" si="21"/>
        <v>14075544</v>
      </c>
      <c r="S94" s="26">
        <f t="shared" si="22"/>
        <v>-2701672</v>
      </c>
      <c r="T94" s="27">
        <f t="shared" si="23"/>
        <v>1.4170833587646483E-2</v>
      </c>
    </row>
    <row r="95" spans="1:20" x14ac:dyDescent="0.25">
      <c r="A95">
        <v>1</v>
      </c>
      <c r="B95">
        <v>8</v>
      </c>
      <c r="C95">
        <v>8</v>
      </c>
      <c r="D95">
        <v>54</v>
      </c>
      <c r="E95" t="s">
        <v>32</v>
      </c>
      <c r="F95" t="s">
        <v>97</v>
      </c>
      <c r="G95">
        <v>71</v>
      </c>
      <c r="H95" t="s">
        <v>102</v>
      </c>
      <c r="I95">
        <v>8</v>
      </c>
      <c r="J95" t="s">
        <v>42</v>
      </c>
      <c r="K95" t="s">
        <v>98</v>
      </c>
      <c r="O95" s="40"/>
      <c r="P95" s="24">
        <f t="shared" si="19"/>
        <v>2900</v>
      </c>
      <c r="Q95" s="25">
        <f t="shared" si="20"/>
        <v>0.02</v>
      </c>
      <c r="R95" s="14">
        <f t="shared" si="21"/>
        <v>13922746</v>
      </c>
      <c r="S95" s="26">
        <f t="shared" si="22"/>
        <v>-2854470</v>
      </c>
      <c r="T95" s="27">
        <f t="shared" si="23"/>
        <v>1.4972290992736814E-2</v>
      </c>
    </row>
    <row r="96" spans="1:20" x14ac:dyDescent="0.25">
      <c r="A96">
        <v>1</v>
      </c>
      <c r="B96">
        <v>8</v>
      </c>
      <c r="C96">
        <v>8</v>
      </c>
      <c r="D96" t="s">
        <v>66</v>
      </c>
      <c r="E96" t="s">
        <v>32</v>
      </c>
      <c r="F96" t="s">
        <v>70</v>
      </c>
      <c r="G96">
        <v>72</v>
      </c>
      <c r="H96" t="s">
        <v>116</v>
      </c>
      <c r="I96">
        <v>8</v>
      </c>
      <c r="J96" t="s">
        <v>46</v>
      </c>
      <c r="K96" t="s">
        <v>102</v>
      </c>
      <c r="O96" s="40"/>
      <c r="P96" s="24">
        <f t="shared" si="19"/>
        <v>3000</v>
      </c>
      <c r="Q96" s="25">
        <f t="shared" si="20"/>
        <v>0.02</v>
      </c>
      <c r="R96" s="14">
        <f t="shared" si="21"/>
        <v>13791934</v>
      </c>
      <c r="S96" s="26">
        <f t="shared" si="22"/>
        <v>-2985282</v>
      </c>
      <c r="T96" s="27">
        <f t="shared" si="23"/>
        <v>1.5658427238464355E-2</v>
      </c>
    </row>
    <row r="97" spans="1:20" x14ac:dyDescent="0.25">
      <c r="A97"/>
      <c r="B97"/>
      <c r="C97"/>
      <c r="D97"/>
      <c r="E97"/>
      <c r="F97"/>
      <c r="G97"/>
      <c r="H97"/>
      <c r="I97"/>
      <c r="J97"/>
      <c r="K97"/>
      <c r="L97" s="2"/>
      <c r="M97" s="2"/>
      <c r="N97" s="2"/>
      <c r="P97" s="24"/>
      <c r="Q97" s="25"/>
      <c r="R97" s="14"/>
      <c r="S97" s="26"/>
      <c r="T97" s="27"/>
    </row>
    <row r="98" spans="1:20" x14ac:dyDescent="0.25">
      <c r="A98"/>
      <c r="B98"/>
      <c r="C98"/>
      <c r="D98"/>
      <c r="E98"/>
      <c r="F98"/>
      <c r="G98"/>
      <c r="H98"/>
      <c r="I98"/>
      <c r="J98"/>
      <c r="K98"/>
      <c r="P98" s="24"/>
      <c r="Q98" s="25"/>
      <c r="R98" s="14"/>
      <c r="S98" s="26"/>
      <c r="T98" s="27"/>
    </row>
    <row r="99" spans="1:20" x14ac:dyDescent="0.25">
      <c r="A99"/>
      <c r="B99"/>
      <c r="C99"/>
      <c r="D99"/>
      <c r="E99"/>
      <c r="F99"/>
      <c r="G99"/>
      <c r="H99"/>
      <c r="I99"/>
      <c r="J99"/>
      <c r="K99"/>
      <c r="P99" s="24"/>
      <c r="Q99" s="25"/>
      <c r="R99" s="14"/>
      <c r="S99" s="26"/>
      <c r="T99" s="27"/>
    </row>
    <row r="100" spans="1:20" x14ac:dyDescent="0.25">
      <c r="A100"/>
      <c r="B100"/>
      <c r="C100"/>
      <c r="D100"/>
      <c r="E100"/>
      <c r="F100"/>
      <c r="G100"/>
      <c r="H100"/>
      <c r="I100"/>
      <c r="J100"/>
      <c r="K100"/>
      <c r="P100" s="24"/>
      <c r="Q100" s="25"/>
      <c r="R100" s="14"/>
      <c r="S100" s="26"/>
      <c r="T100" s="27"/>
    </row>
    <row r="101" spans="1:20" x14ac:dyDescent="0.25">
      <c r="A101"/>
      <c r="B101"/>
      <c r="C101"/>
      <c r="D101"/>
      <c r="E101"/>
      <c r="F101"/>
      <c r="G101"/>
      <c r="H101"/>
      <c r="I101"/>
      <c r="J101"/>
      <c r="K101"/>
      <c r="P101" s="24"/>
      <c r="Q101" s="25"/>
      <c r="R101" s="14"/>
      <c r="S101" s="26"/>
      <c r="T101" s="27"/>
    </row>
    <row r="102" spans="1:20" x14ac:dyDescent="0.25">
      <c r="A102"/>
      <c r="B102"/>
      <c r="C102"/>
      <c r="D102"/>
      <c r="E102"/>
      <c r="F102"/>
      <c r="G102"/>
      <c r="H102"/>
      <c r="I102"/>
      <c r="J102"/>
      <c r="K102"/>
      <c r="P102" s="24"/>
      <c r="Q102" s="25"/>
      <c r="R102" s="14"/>
      <c r="S102" s="26"/>
      <c r="T102" s="27"/>
    </row>
    <row r="103" spans="1:20" x14ac:dyDescent="0.25">
      <c r="A103"/>
      <c r="B103"/>
      <c r="C103"/>
      <c r="D103"/>
      <c r="E103"/>
      <c r="F103"/>
      <c r="G103"/>
      <c r="H103"/>
      <c r="I103"/>
      <c r="J103"/>
      <c r="K103"/>
      <c r="P103" s="24"/>
      <c r="Q103" s="25"/>
      <c r="R103" s="14"/>
      <c r="S103" s="26"/>
      <c r="T103" s="27"/>
    </row>
    <row r="104" spans="1:20" x14ac:dyDescent="0.25">
      <c r="A104"/>
      <c r="B104"/>
      <c r="C104"/>
      <c r="D104"/>
      <c r="E104"/>
      <c r="F104"/>
      <c r="G104"/>
      <c r="H104"/>
      <c r="I104"/>
      <c r="J104"/>
      <c r="K104"/>
      <c r="P104" s="24"/>
      <c r="Q104" s="25"/>
      <c r="R104" s="14"/>
      <c r="S104" s="26"/>
      <c r="T104" s="27"/>
    </row>
    <row r="105" spans="1:20" x14ac:dyDescent="0.25">
      <c r="A105"/>
      <c r="B105"/>
      <c r="C105"/>
      <c r="D105"/>
      <c r="E105"/>
      <c r="F105"/>
      <c r="G105"/>
      <c r="H105"/>
      <c r="I105"/>
      <c r="J105"/>
      <c r="K105"/>
      <c r="P105" s="24"/>
      <c r="Q105" s="25"/>
      <c r="R105" s="14"/>
      <c r="S105" s="26"/>
      <c r="T105" s="27"/>
    </row>
    <row r="106" spans="1:20" x14ac:dyDescent="0.25">
      <c r="A106"/>
      <c r="B106"/>
      <c r="C106"/>
      <c r="D106"/>
      <c r="E106"/>
      <c r="F106"/>
      <c r="G106"/>
      <c r="H106"/>
      <c r="I106"/>
      <c r="J106"/>
      <c r="K106"/>
      <c r="P106" s="24"/>
      <c r="Q106" s="25"/>
      <c r="R106" s="14"/>
      <c r="S106" s="26"/>
      <c r="T106" s="27"/>
    </row>
  </sheetData>
  <mergeCells count="17">
    <mergeCell ref="J15:N15"/>
    <mergeCell ref="J3:L3"/>
    <mergeCell ref="J4:L4"/>
    <mergeCell ref="J5:L5"/>
    <mergeCell ref="J6:L6"/>
    <mergeCell ref="J8:N8"/>
    <mergeCell ref="J9:N9"/>
    <mergeCell ref="J10:N10"/>
    <mergeCell ref="J11:N11"/>
    <mergeCell ref="J12:N12"/>
    <mergeCell ref="J13:N13"/>
    <mergeCell ref="J14:N14"/>
    <mergeCell ref="J16:N16"/>
    <mergeCell ref="A18:T18"/>
    <mergeCell ref="A19:O19"/>
    <mergeCell ref="A64:T64"/>
    <mergeCell ref="A65:O65"/>
  </mergeCells>
  <conditionalFormatting sqref="S20:S62">
    <cfRule type="cellIs" dxfId="14" priority="5" operator="lessThan">
      <formula>0</formula>
    </cfRule>
  </conditionalFormatting>
  <conditionalFormatting sqref="S66:S70 S73:S77 S80:S84 S87:S91 S94:S106">
    <cfRule type="cellIs" dxfId="13" priority="2" operator="lessThan">
      <formula>0</formula>
    </cfRule>
  </conditionalFormatting>
  <conditionalFormatting sqref="S71:S72 S78:S79 S85:S86 S92:S93">
    <cfRule type="cellIs" dxfId="12" priority="1" operator="lessThan">
      <formula>0</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6"/>
  <sheetViews>
    <sheetView topLeftCell="A67" zoomScale="70" zoomScaleNormal="70" workbookViewId="0">
      <selection activeCell="AC72" sqref="AC72"/>
    </sheetView>
  </sheetViews>
  <sheetFormatPr defaultRowHeight="15" x14ac:dyDescent="0.25"/>
  <cols>
    <col min="1" max="3" width="3.7109375" style="1" customWidth="1"/>
    <col min="4" max="5" width="3.7109375" style="20" customWidth="1"/>
    <col min="6" max="8" width="3.7109375" style="21" customWidth="1"/>
    <col min="9" max="9" width="3.7109375" style="22" customWidth="1"/>
    <col min="10" max="10" width="5.5703125" style="23" customWidth="1"/>
    <col min="11" max="11" width="3.7109375" style="23" customWidth="1"/>
    <col min="12" max="15" width="3.7109375" style="1" customWidth="1"/>
    <col min="16" max="17" width="15.7109375" customWidth="1"/>
    <col min="18" max="19" width="15.7109375" hidden="1" customWidth="1"/>
    <col min="20" max="20" width="15.7109375" style="3" customWidth="1"/>
  </cols>
  <sheetData>
    <row r="1" spans="4:20" x14ac:dyDescent="0.25">
      <c r="D1" s="1"/>
      <c r="E1" s="1"/>
      <c r="F1" s="1"/>
      <c r="G1" s="1"/>
      <c r="H1" s="1"/>
      <c r="I1" s="2"/>
      <c r="J1" s="2"/>
      <c r="K1" s="2"/>
      <c r="L1" s="2"/>
      <c r="M1" s="2"/>
      <c r="N1" s="2"/>
    </row>
    <row r="2" spans="4:20" x14ac:dyDescent="0.25">
      <c r="D2" s="1"/>
      <c r="E2" s="1"/>
      <c r="F2" s="1"/>
      <c r="G2" s="1"/>
      <c r="H2" s="1"/>
      <c r="I2" s="2"/>
      <c r="J2" s="2"/>
      <c r="K2" s="2"/>
      <c r="L2" s="2"/>
      <c r="M2" s="2"/>
      <c r="N2" s="2"/>
    </row>
    <row r="3" spans="4:20" x14ac:dyDescent="0.25">
      <c r="D3" s="1"/>
      <c r="E3" s="1"/>
      <c r="F3" s="1"/>
      <c r="G3" s="1"/>
      <c r="H3" s="1"/>
      <c r="I3" s="4" t="s">
        <v>140</v>
      </c>
      <c r="J3" s="59">
        <v>3.3</v>
      </c>
      <c r="K3" s="59"/>
      <c r="L3" s="59"/>
      <c r="M3" s="2"/>
      <c r="N3" s="2"/>
    </row>
    <row r="4" spans="4:20" x14ac:dyDescent="0.25">
      <c r="D4" s="1"/>
      <c r="E4" s="1"/>
      <c r="F4" s="1"/>
      <c r="G4" s="1"/>
      <c r="H4" s="1"/>
      <c r="I4" s="5" t="s">
        <v>141</v>
      </c>
      <c r="J4" s="59">
        <v>1.5</v>
      </c>
      <c r="K4" s="59"/>
      <c r="L4" s="59"/>
      <c r="M4" s="2"/>
      <c r="N4" s="2"/>
    </row>
    <row r="5" spans="4:20" x14ac:dyDescent="0.25">
      <c r="D5" s="1"/>
      <c r="E5" s="1"/>
      <c r="F5" s="1"/>
      <c r="G5" s="1"/>
      <c r="H5" s="1"/>
      <c r="I5" s="5" t="s">
        <v>142</v>
      </c>
      <c r="J5" s="60">
        <v>24</v>
      </c>
      <c r="K5" s="60"/>
      <c r="L5" s="60"/>
      <c r="M5" s="2"/>
      <c r="N5" s="2"/>
    </row>
    <row r="6" spans="4:20" x14ac:dyDescent="0.25">
      <c r="D6" s="1"/>
      <c r="E6" s="1"/>
      <c r="F6" s="1"/>
      <c r="G6" s="1"/>
      <c r="H6" s="1"/>
      <c r="I6" s="5" t="s">
        <v>143</v>
      </c>
      <c r="J6" s="61">
        <f>J4/J3*(2^($J$5-1))</f>
        <v>3813003.6363636367</v>
      </c>
      <c r="K6" s="61"/>
      <c r="L6" s="61"/>
      <c r="M6" s="6"/>
      <c r="N6" s="6"/>
      <c r="O6" s="7"/>
    </row>
    <row r="7" spans="4:20" x14ac:dyDescent="0.25">
      <c r="D7" s="1"/>
      <c r="E7" s="1"/>
      <c r="F7" s="1"/>
      <c r="G7" s="1"/>
      <c r="H7" s="1"/>
      <c r="I7" s="8"/>
      <c r="J7" s="9"/>
      <c r="K7" s="9"/>
      <c r="L7" s="9"/>
      <c r="M7" s="9"/>
      <c r="N7" s="9"/>
      <c r="O7" s="10"/>
    </row>
    <row r="8" spans="4:20" x14ac:dyDescent="0.25">
      <c r="D8" s="1"/>
      <c r="E8" s="1"/>
      <c r="F8" s="1"/>
      <c r="G8" s="1"/>
      <c r="H8" s="1"/>
      <c r="I8" s="4" t="s">
        <v>144</v>
      </c>
      <c r="J8" s="62" t="s">
        <v>145</v>
      </c>
      <c r="K8" s="62"/>
      <c r="L8" s="62"/>
      <c r="M8" s="62"/>
      <c r="N8" s="62"/>
      <c r="O8" s="10"/>
    </row>
    <row r="9" spans="4:20" x14ac:dyDescent="0.25">
      <c r="D9" s="1"/>
      <c r="E9" s="1"/>
      <c r="F9" s="1"/>
      <c r="G9" s="1"/>
      <c r="H9" s="1"/>
      <c r="I9" s="11">
        <v>1</v>
      </c>
      <c r="J9" s="58">
        <f>2*10^-9</f>
        <v>2.0000000000000001E-9</v>
      </c>
      <c r="K9" s="58"/>
      <c r="L9" s="58"/>
      <c r="M9" s="58"/>
      <c r="N9" s="58"/>
      <c r="O9" s="12" t="s">
        <v>146</v>
      </c>
    </row>
    <row r="10" spans="4:20" x14ac:dyDescent="0.25">
      <c r="D10" s="1"/>
      <c r="E10" s="1"/>
      <c r="F10" s="1"/>
      <c r="G10" s="1"/>
      <c r="H10" s="1"/>
      <c r="I10" s="11">
        <v>2</v>
      </c>
      <c r="J10" s="58">
        <f>20*10^-9</f>
        <v>2E-8</v>
      </c>
      <c r="K10" s="58"/>
      <c r="L10" s="58"/>
      <c r="M10" s="58"/>
      <c r="N10" s="58"/>
      <c r="O10" s="12" t="s">
        <v>147</v>
      </c>
      <c r="T10" s="72" t="s">
        <v>190</v>
      </c>
    </row>
    <row r="11" spans="4:20" x14ac:dyDescent="0.25">
      <c r="D11" s="1"/>
      <c r="E11" s="1"/>
      <c r="F11" s="1"/>
      <c r="G11" s="1"/>
      <c r="H11" s="1"/>
      <c r="I11" s="11">
        <v>3</v>
      </c>
      <c r="J11" s="58">
        <f>200*10^-9</f>
        <v>2.0000000000000002E-7</v>
      </c>
      <c r="K11" s="58"/>
      <c r="L11" s="58"/>
      <c r="M11" s="58"/>
      <c r="N11" s="58"/>
      <c r="O11" s="12" t="s">
        <v>148</v>
      </c>
      <c r="T11" s="72" t="s">
        <v>219</v>
      </c>
    </row>
    <row r="12" spans="4:20" x14ac:dyDescent="0.25">
      <c r="D12" s="1"/>
      <c r="E12" s="1"/>
      <c r="F12" s="1"/>
      <c r="G12" s="1"/>
      <c r="H12" s="1"/>
      <c r="I12" s="11">
        <v>4</v>
      </c>
      <c r="J12" s="58">
        <f>2*10^-6</f>
        <v>1.9999999999999999E-6</v>
      </c>
      <c r="K12" s="58"/>
      <c r="L12" s="58"/>
      <c r="M12" s="58"/>
      <c r="N12" s="58"/>
      <c r="O12" s="12" t="s">
        <v>149</v>
      </c>
      <c r="T12" s="73" t="s">
        <v>221</v>
      </c>
    </row>
    <row r="13" spans="4:20" x14ac:dyDescent="0.25">
      <c r="D13" s="1"/>
      <c r="E13" s="1"/>
      <c r="F13" s="1"/>
      <c r="G13" s="1"/>
      <c r="H13" s="1"/>
      <c r="I13" s="11">
        <v>5</v>
      </c>
      <c r="J13" s="58">
        <f>20*10^-6</f>
        <v>1.9999999999999998E-5</v>
      </c>
      <c r="K13" s="58"/>
      <c r="L13" s="58"/>
      <c r="M13" s="58"/>
      <c r="N13" s="58"/>
      <c r="O13" s="12" t="s">
        <v>150</v>
      </c>
      <c r="T13" s="74" t="s">
        <v>223</v>
      </c>
    </row>
    <row r="14" spans="4:20" x14ac:dyDescent="0.25">
      <c r="D14" s="1"/>
      <c r="E14" s="1"/>
      <c r="F14" s="1"/>
      <c r="G14" s="1"/>
      <c r="H14" s="1"/>
      <c r="I14" s="11">
        <v>6</v>
      </c>
      <c r="J14" s="58">
        <f>200*10^-6</f>
        <v>1.9999999999999998E-4</v>
      </c>
      <c r="K14" s="58"/>
      <c r="L14" s="58"/>
      <c r="M14" s="58"/>
      <c r="N14" s="58"/>
      <c r="O14" s="12" t="s">
        <v>151</v>
      </c>
      <c r="T14" s="72" t="s">
        <v>212</v>
      </c>
    </row>
    <row r="15" spans="4:20" x14ac:dyDescent="0.25">
      <c r="D15" s="1"/>
      <c r="E15" s="1"/>
      <c r="F15" s="1"/>
      <c r="G15" s="1"/>
      <c r="H15" s="1"/>
      <c r="I15" s="11">
        <v>7</v>
      </c>
      <c r="J15" s="58">
        <f>2*10^-3</f>
        <v>2E-3</v>
      </c>
      <c r="K15" s="58"/>
      <c r="L15" s="58"/>
      <c r="M15" s="58"/>
      <c r="N15" s="58"/>
      <c r="O15" s="12" t="s">
        <v>152</v>
      </c>
      <c r="R15" s="13"/>
    </row>
    <row r="16" spans="4:20" x14ac:dyDescent="0.25">
      <c r="D16" s="1"/>
      <c r="E16" s="1"/>
      <c r="F16" s="1"/>
      <c r="G16" s="1"/>
      <c r="H16" s="1"/>
      <c r="I16" s="15">
        <v>8</v>
      </c>
      <c r="J16" s="58">
        <f>20*10^-3</f>
        <v>0.02</v>
      </c>
      <c r="K16" s="58"/>
      <c r="L16" s="58"/>
      <c r="M16" s="58"/>
      <c r="N16" s="58"/>
      <c r="O16" s="12" t="s">
        <v>153</v>
      </c>
    </row>
    <row r="17" spans="1:21" x14ac:dyDescent="0.25">
      <c r="D17" s="1"/>
      <c r="E17" s="1"/>
      <c r="F17" s="1"/>
      <c r="G17" s="1"/>
      <c r="H17" s="1"/>
      <c r="I17" s="2"/>
      <c r="J17" s="2"/>
      <c r="K17" s="2"/>
      <c r="L17" s="2"/>
      <c r="M17" s="2"/>
      <c r="N17" s="2"/>
    </row>
    <row r="18" spans="1:21" ht="42" customHeight="1" x14ac:dyDescent="0.25">
      <c r="A18" s="63" t="s">
        <v>180</v>
      </c>
      <c r="B18" s="64"/>
      <c r="C18" s="64"/>
      <c r="D18" s="64"/>
      <c r="E18" s="64"/>
      <c r="F18" s="64"/>
      <c r="G18" s="64"/>
      <c r="H18" s="64"/>
      <c r="I18" s="64"/>
      <c r="J18" s="64"/>
      <c r="K18" s="64"/>
      <c r="L18" s="64"/>
      <c r="M18" s="64"/>
      <c r="N18" s="64"/>
      <c r="O18" s="64"/>
      <c r="P18" s="64"/>
      <c r="Q18" s="64"/>
      <c r="R18" s="64"/>
      <c r="S18" s="64"/>
      <c r="T18" s="64"/>
    </row>
    <row r="19" spans="1:21" ht="30" x14ac:dyDescent="0.25">
      <c r="A19" s="65" t="s">
        <v>154</v>
      </c>
      <c r="B19" s="65"/>
      <c r="C19" s="65"/>
      <c r="D19" s="65"/>
      <c r="E19" s="65"/>
      <c r="F19" s="65"/>
      <c r="G19" s="65"/>
      <c r="H19" s="65"/>
      <c r="I19" s="65"/>
      <c r="J19" s="65"/>
      <c r="K19" s="65"/>
      <c r="L19" s="65"/>
      <c r="M19" s="65"/>
      <c r="N19" s="65"/>
      <c r="O19" s="65"/>
      <c r="P19" s="16" t="s">
        <v>155</v>
      </c>
      <c r="Q19" s="17" t="s">
        <v>156</v>
      </c>
      <c r="R19" s="17" t="s">
        <v>157</v>
      </c>
      <c r="S19" s="17" t="s">
        <v>158</v>
      </c>
      <c r="T19" s="18" t="s">
        <v>159</v>
      </c>
    </row>
    <row r="20" spans="1:21" x14ac:dyDescent="0.25">
      <c r="A20">
        <v>1</v>
      </c>
      <c r="B20">
        <v>8</v>
      </c>
      <c r="C20">
        <v>8</v>
      </c>
      <c r="D20">
        <v>0</v>
      </c>
      <c r="E20">
        <v>0</v>
      </c>
      <c r="F20">
        <v>0</v>
      </c>
      <c r="G20">
        <v>4</v>
      </c>
      <c r="H20" t="s">
        <v>39</v>
      </c>
      <c r="I20">
        <v>1</v>
      </c>
      <c r="J20" t="s">
        <v>108</v>
      </c>
      <c r="K20">
        <v>67</v>
      </c>
      <c r="P20" s="24">
        <f t="shared" ref="P20:P25" si="0">IF((HEX2DEC(E20)*256) + HEX2DEC(D20) &gt;= 32768, (HEX2DEC(E20)*256) + HEX2DEC(D20)-65536, (HEX2DEC(E20)*256) + HEX2DEC(D20))</f>
        <v>0</v>
      </c>
      <c r="Q20" s="25">
        <f>LOOKUP(VALUE(I20),$I$9:$I$16,$J$9:$J$16)</f>
        <v>2.0000000000000001E-9</v>
      </c>
      <c r="R20" s="14">
        <f t="shared" ref="R20:R25" si="1">(HEX2DEC(F20)*65536) + (HEX2DEC(G20)*256) + HEX2DEC(H20)</f>
        <v>1266</v>
      </c>
      <c r="S20" s="26">
        <f t="shared" ref="S20:S58" si="2">IF(R20&gt;=(2^($J$5-1)), -((2^$J$5)-R20), R20)</f>
        <v>1266</v>
      </c>
      <c r="T20" s="27">
        <f t="shared" ref="T20:T25" si="3">-(S20/$J$6*Q20)</f>
        <v>-6.6404342651367188E-13</v>
      </c>
    </row>
    <row r="21" spans="1:21" x14ac:dyDescent="0.25">
      <c r="A21">
        <v>1</v>
      </c>
      <c r="B21">
        <v>8</v>
      </c>
      <c r="C21">
        <v>8</v>
      </c>
      <c r="D21">
        <v>64</v>
      </c>
      <c r="E21">
        <v>0</v>
      </c>
      <c r="F21" t="s">
        <v>97</v>
      </c>
      <c r="G21" t="s">
        <v>77</v>
      </c>
      <c r="H21" t="s">
        <v>53</v>
      </c>
      <c r="I21">
        <v>1</v>
      </c>
      <c r="J21" t="s">
        <v>58</v>
      </c>
      <c r="K21" t="s">
        <v>44</v>
      </c>
      <c r="O21" s="40"/>
      <c r="P21" s="24">
        <f t="shared" si="0"/>
        <v>100</v>
      </c>
      <c r="Q21" s="25">
        <f t="shared" ref="Q21:Q25" si="4">LOOKUP(VALUE(I21),$I$9:$I$16,$J$9:$J$16)</f>
        <v>2.0000000000000001E-9</v>
      </c>
      <c r="R21" s="14">
        <f t="shared" si="1"/>
        <v>13921489</v>
      </c>
      <c r="S21" s="26">
        <f t="shared" si="2"/>
        <v>-2855727</v>
      </c>
      <c r="T21" s="27">
        <f t="shared" si="3"/>
        <v>1.4978884220123291E-9</v>
      </c>
    </row>
    <row r="22" spans="1:21" ht="18.75" customHeight="1" x14ac:dyDescent="0.25">
      <c r="A22">
        <v>1</v>
      </c>
      <c r="B22">
        <v>8</v>
      </c>
      <c r="C22">
        <v>8</v>
      </c>
      <c r="D22" t="s">
        <v>34</v>
      </c>
      <c r="E22">
        <v>0</v>
      </c>
      <c r="F22" t="s">
        <v>116</v>
      </c>
      <c r="G22" t="s">
        <v>31</v>
      </c>
      <c r="H22" t="s">
        <v>97</v>
      </c>
      <c r="I22">
        <v>1</v>
      </c>
      <c r="J22" t="s">
        <v>171</v>
      </c>
      <c r="K22" t="s">
        <v>84</v>
      </c>
      <c r="P22" s="24">
        <f t="shared" si="0"/>
        <v>200</v>
      </c>
      <c r="Q22" s="25">
        <f t="shared" si="4"/>
        <v>2.0000000000000001E-9</v>
      </c>
      <c r="R22" s="14">
        <f t="shared" si="1"/>
        <v>12508628</v>
      </c>
      <c r="S22" s="26">
        <f t="shared" si="2"/>
        <v>-4268588</v>
      </c>
      <c r="T22" s="27">
        <f t="shared" si="3"/>
        <v>2.2389635086059571E-9</v>
      </c>
    </row>
    <row r="23" spans="1:21" x14ac:dyDescent="0.25">
      <c r="A23">
        <v>1</v>
      </c>
      <c r="B23">
        <v>8</v>
      </c>
      <c r="C23">
        <v>8</v>
      </c>
      <c r="D23" t="s">
        <v>34</v>
      </c>
      <c r="E23">
        <v>0</v>
      </c>
      <c r="F23" t="s">
        <v>116</v>
      </c>
      <c r="G23" t="s">
        <v>31</v>
      </c>
      <c r="H23" t="s">
        <v>80</v>
      </c>
      <c r="I23">
        <v>4</v>
      </c>
      <c r="J23">
        <v>50</v>
      </c>
      <c r="K23" t="s">
        <v>44</v>
      </c>
      <c r="P23" s="24">
        <f t="shared" si="0"/>
        <v>200</v>
      </c>
      <c r="Q23" s="25">
        <f t="shared" si="4"/>
        <v>1.9999999999999999E-6</v>
      </c>
      <c r="R23" s="14">
        <f t="shared" si="1"/>
        <v>12508580</v>
      </c>
      <c r="S23" s="26">
        <f t="shared" si="2"/>
        <v>-4268636</v>
      </c>
      <c r="T23" s="27">
        <f t="shared" si="3"/>
        <v>2.23898868560791E-6</v>
      </c>
    </row>
    <row r="24" spans="1:21" x14ac:dyDescent="0.25">
      <c r="A24">
        <v>1</v>
      </c>
      <c r="B24">
        <v>8</v>
      </c>
      <c r="C24">
        <v>8</v>
      </c>
      <c r="D24" t="s">
        <v>34</v>
      </c>
      <c r="E24">
        <v>0</v>
      </c>
      <c r="F24" t="s">
        <v>46</v>
      </c>
      <c r="G24" t="s">
        <v>40</v>
      </c>
      <c r="H24">
        <v>91</v>
      </c>
      <c r="I24">
        <v>7</v>
      </c>
      <c r="J24" t="s">
        <v>69</v>
      </c>
      <c r="K24">
        <v>53</v>
      </c>
      <c r="P24" s="24">
        <f t="shared" si="0"/>
        <v>200</v>
      </c>
      <c r="Q24" s="25">
        <f t="shared" si="4"/>
        <v>2E-3</v>
      </c>
      <c r="R24" s="14">
        <f t="shared" si="1"/>
        <v>14195601</v>
      </c>
      <c r="S24" s="26">
        <f t="shared" si="2"/>
        <v>-2581615</v>
      </c>
      <c r="T24" s="27">
        <f t="shared" si="3"/>
        <v>1.3541109561920164E-3</v>
      </c>
    </row>
    <row r="25" spans="1:21" x14ac:dyDescent="0.25">
      <c r="A25">
        <v>1</v>
      </c>
      <c r="B25">
        <v>8</v>
      </c>
      <c r="C25">
        <v>8</v>
      </c>
      <c r="D25" t="s">
        <v>47</v>
      </c>
      <c r="E25">
        <v>1</v>
      </c>
      <c r="F25" t="s">
        <v>24</v>
      </c>
      <c r="G25" t="s">
        <v>75</v>
      </c>
      <c r="H25" t="s">
        <v>118</v>
      </c>
      <c r="I25">
        <v>7</v>
      </c>
      <c r="J25" t="s">
        <v>76</v>
      </c>
      <c r="K25">
        <v>80</v>
      </c>
      <c r="O25" s="40"/>
      <c r="P25" s="24">
        <f t="shared" si="0"/>
        <v>300</v>
      </c>
      <c r="Q25" s="25">
        <f t="shared" si="4"/>
        <v>2E-3</v>
      </c>
      <c r="R25" s="14">
        <f t="shared" si="1"/>
        <v>16629098</v>
      </c>
      <c r="S25" s="26">
        <f t="shared" si="2"/>
        <v>-148118</v>
      </c>
      <c r="T25" s="27">
        <f t="shared" si="3"/>
        <v>7.7690982818603516E-5</v>
      </c>
    </row>
    <row r="26" spans="1:21" x14ac:dyDescent="0.25">
      <c r="A26">
        <v>1</v>
      </c>
      <c r="B26">
        <v>8</v>
      </c>
      <c r="C26">
        <v>8</v>
      </c>
      <c r="D26" t="s">
        <v>47</v>
      </c>
      <c r="E26">
        <v>1</v>
      </c>
      <c r="F26" t="s">
        <v>14</v>
      </c>
      <c r="G26">
        <v>33</v>
      </c>
      <c r="H26" t="s">
        <v>34</v>
      </c>
      <c r="I26">
        <v>6</v>
      </c>
      <c r="J26" t="s">
        <v>2</v>
      </c>
      <c r="K26" t="s">
        <v>129</v>
      </c>
      <c r="P26" s="24">
        <f t="shared" ref="P26:P51" si="5">IF((HEX2DEC(E26)*256) + HEX2DEC(D26) &gt;= 32768, (HEX2DEC(E26)*256) + HEX2DEC(D26)-65536, (HEX2DEC(E26)*256) + HEX2DEC(D26))</f>
        <v>300</v>
      </c>
      <c r="Q26" s="25">
        <f t="shared" ref="Q26:Q51" si="6">LOOKUP(VALUE(I26),$I$9:$I$16,$J$9:$J$16)</f>
        <v>1.9999999999999998E-4</v>
      </c>
      <c r="R26" s="14">
        <f t="shared" ref="R26:R51" si="7">(HEX2DEC(F26)*65536) + (HEX2DEC(G26)*256) + HEX2DEC(H26)</f>
        <v>16724936</v>
      </c>
      <c r="S26" s="26">
        <f t="shared" si="2"/>
        <v>-52280</v>
      </c>
      <c r="T26" s="27">
        <f t="shared" ref="T26:T51" si="8">-(S26/$J$6*Q26)</f>
        <v>2.7421951293945308E-6</v>
      </c>
    </row>
    <row r="27" spans="1:21" x14ac:dyDescent="0.25">
      <c r="A27">
        <v>1</v>
      </c>
      <c r="B27">
        <v>8</v>
      </c>
      <c r="C27">
        <v>8</v>
      </c>
      <c r="D27" t="s">
        <v>47</v>
      </c>
      <c r="E27">
        <v>1</v>
      </c>
      <c r="F27" t="s">
        <v>21</v>
      </c>
      <c r="G27" t="s">
        <v>25</v>
      </c>
      <c r="H27">
        <v>8</v>
      </c>
      <c r="I27">
        <v>5</v>
      </c>
      <c r="J27" t="s">
        <v>99</v>
      </c>
      <c r="K27">
        <v>74</v>
      </c>
      <c r="O27" s="40"/>
      <c r="P27" s="24">
        <f t="shared" si="5"/>
        <v>300</v>
      </c>
      <c r="Q27" s="25">
        <f t="shared" si="6"/>
        <v>1.9999999999999998E-5</v>
      </c>
      <c r="R27" s="14">
        <f t="shared" si="7"/>
        <v>16706824</v>
      </c>
      <c r="S27" s="26">
        <f t="shared" si="2"/>
        <v>-70392</v>
      </c>
      <c r="T27" s="27">
        <f t="shared" si="8"/>
        <v>3.6922073364257807E-7</v>
      </c>
    </row>
    <row r="28" spans="1:21" x14ac:dyDescent="0.25">
      <c r="A28">
        <v>1</v>
      </c>
      <c r="B28">
        <v>8</v>
      </c>
      <c r="C28">
        <v>8</v>
      </c>
      <c r="D28" t="s">
        <v>47</v>
      </c>
      <c r="E28">
        <v>1</v>
      </c>
      <c r="F28" t="s">
        <v>43</v>
      </c>
      <c r="G28" t="s">
        <v>55</v>
      </c>
      <c r="H28" t="s">
        <v>174</v>
      </c>
      <c r="I28">
        <v>4</v>
      </c>
      <c r="J28" t="s">
        <v>122</v>
      </c>
      <c r="K28">
        <v>63</v>
      </c>
      <c r="P28" s="24">
        <f t="shared" si="5"/>
        <v>300</v>
      </c>
      <c r="Q28" s="25">
        <f t="shared" si="6"/>
        <v>1.9999999999999999E-6</v>
      </c>
      <c r="R28" s="14">
        <f t="shared" si="7"/>
        <v>16325725</v>
      </c>
      <c r="S28" s="26">
        <f t="shared" si="2"/>
        <v>-451491</v>
      </c>
      <c r="T28" s="27">
        <f t="shared" si="8"/>
        <v>2.3681645393371581E-7</v>
      </c>
    </row>
    <row r="29" spans="1:21" x14ac:dyDescent="0.25">
      <c r="A29">
        <v>1</v>
      </c>
      <c r="B29">
        <v>8</v>
      </c>
      <c r="C29">
        <v>8</v>
      </c>
      <c r="D29">
        <v>90</v>
      </c>
      <c r="E29">
        <v>1</v>
      </c>
      <c r="F29" t="s">
        <v>16</v>
      </c>
      <c r="G29">
        <v>30</v>
      </c>
      <c r="H29" t="s">
        <v>113</v>
      </c>
      <c r="I29">
        <v>4</v>
      </c>
      <c r="J29" t="s">
        <v>3</v>
      </c>
      <c r="K29" t="s">
        <v>78</v>
      </c>
      <c r="P29" s="24">
        <f t="shared" si="5"/>
        <v>400</v>
      </c>
      <c r="Q29" s="25">
        <f t="shared" si="6"/>
        <v>1.9999999999999999E-6</v>
      </c>
      <c r="R29" s="14">
        <f t="shared" si="7"/>
        <v>12529775</v>
      </c>
      <c r="S29" s="26">
        <f t="shared" si="2"/>
        <v>-4247441</v>
      </c>
      <c r="T29" s="27">
        <f t="shared" si="8"/>
        <v>2.227871465682983E-6</v>
      </c>
    </row>
    <row r="30" spans="1:21" x14ac:dyDescent="0.25">
      <c r="A30">
        <v>1</v>
      </c>
      <c r="B30">
        <v>8</v>
      </c>
      <c r="C30">
        <v>8</v>
      </c>
      <c r="D30">
        <v>90</v>
      </c>
      <c r="E30">
        <v>1</v>
      </c>
      <c r="F30" t="s">
        <v>116</v>
      </c>
      <c r="G30" t="s">
        <v>31</v>
      </c>
      <c r="H30" t="s">
        <v>81</v>
      </c>
      <c r="I30">
        <v>7</v>
      </c>
      <c r="J30">
        <v>2</v>
      </c>
      <c r="K30">
        <v>86</v>
      </c>
      <c r="P30" s="51">
        <f t="shared" si="5"/>
        <v>400</v>
      </c>
      <c r="Q30" s="43">
        <f t="shared" si="6"/>
        <v>2E-3</v>
      </c>
      <c r="R30" s="44">
        <f t="shared" si="7"/>
        <v>12508636</v>
      </c>
      <c r="S30" s="45">
        <f t="shared" si="2"/>
        <v>-4268580</v>
      </c>
      <c r="T30" s="46">
        <f t="shared" si="8"/>
        <v>2.2389593124389649E-3</v>
      </c>
      <c r="U30" t="s">
        <v>186</v>
      </c>
    </row>
    <row r="31" spans="1:21" x14ac:dyDescent="0.25">
      <c r="A31">
        <v>1</v>
      </c>
      <c r="B31">
        <v>8</v>
      </c>
      <c r="C31">
        <v>8</v>
      </c>
      <c r="D31">
        <v>90</v>
      </c>
      <c r="E31">
        <v>1</v>
      </c>
      <c r="F31" t="s">
        <v>28</v>
      </c>
      <c r="G31">
        <v>39</v>
      </c>
      <c r="H31">
        <v>75</v>
      </c>
      <c r="I31">
        <v>8</v>
      </c>
      <c r="J31">
        <v>62</v>
      </c>
      <c r="K31">
        <v>29</v>
      </c>
      <c r="O31" s="40"/>
      <c r="P31" s="51">
        <f t="shared" si="5"/>
        <v>400</v>
      </c>
      <c r="Q31" s="43">
        <f t="shared" si="6"/>
        <v>0.02</v>
      </c>
      <c r="R31" s="44">
        <f t="shared" si="7"/>
        <v>14367093</v>
      </c>
      <c r="S31" s="45">
        <f t="shared" si="2"/>
        <v>-2410123</v>
      </c>
      <c r="T31" s="46">
        <f t="shared" si="8"/>
        <v>1.2641598224639892E-2</v>
      </c>
      <c r="U31" t="s">
        <v>181</v>
      </c>
    </row>
    <row r="32" spans="1:21" x14ac:dyDescent="0.25">
      <c r="A32">
        <v>1</v>
      </c>
      <c r="B32">
        <v>8</v>
      </c>
      <c r="C32">
        <v>8</v>
      </c>
      <c r="D32" t="s">
        <v>60</v>
      </c>
      <c r="E32">
        <v>1</v>
      </c>
      <c r="F32" t="s">
        <v>14</v>
      </c>
      <c r="G32" t="s">
        <v>131</v>
      </c>
      <c r="H32" t="s">
        <v>134</v>
      </c>
      <c r="I32">
        <v>8</v>
      </c>
      <c r="J32" t="s">
        <v>18</v>
      </c>
      <c r="K32" t="s">
        <v>79</v>
      </c>
      <c r="P32" s="24">
        <f t="shared" si="5"/>
        <v>500</v>
      </c>
      <c r="Q32" s="25">
        <f t="shared" si="6"/>
        <v>0.02</v>
      </c>
      <c r="R32" s="14">
        <f t="shared" si="7"/>
        <v>16764493</v>
      </c>
      <c r="S32" s="26">
        <f t="shared" si="2"/>
        <v>-12723</v>
      </c>
      <c r="T32" s="27">
        <f t="shared" si="8"/>
        <v>6.6734790802001955E-5</v>
      </c>
    </row>
    <row r="33" spans="1:21" x14ac:dyDescent="0.25">
      <c r="A33">
        <v>1</v>
      </c>
      <c r="B33">
        <v>8</v>
      </c>
      <c r="C33">
        <v>8</v>
      </c>
      <c r="D33" t="s">
        <v>60</v>
      </c>
      <c r="E33">
        <v>1</v>
      </c>
      <c r="F33" t="s">
        <v>14</v>
      </c>
      <c r="G33" t="s">
        <v>129</v>
      </c>
      <c r="H33" t="s">
        <v>101</v>
      </c>
      <c r="I33">
        <v>6</v>
      </c>
      <c r="J33" t="s">
        <v>104</v>
      </c>
      <c r="K33" t="s">
        <v>58</v>
      </c>
      <c r="O33" s="40"/>
      <c r="P33" s="24">
        <f t="shared" si="5"/>
        <v>500</v>
      </c>
      <c r="Q33" s="25">
        <f t="shared" si="6"/>
        <v>1.9999999999999998E-4</v>
      </c>
      <c r="R33" s="14">
        <f t="shared" si="7"/>
        <v>16757534</v>
      </c>
      <c r="S33" s="26">
        <f t="shared" si="2"/>
        <v>-19682</v>
      </c>
      <c r="T33" s="27">
        <f t="shared" si="8"/>
        <v>1.0323619842529296E-6</v>
      </c>
    </row>
    <row r="34" spans="1:21" x14ac:dyDescent="0.25">
      <c r="A34">
        <v>1</v>
      </c>
      <c r="B34">
        <v>8</v>
      </c>
      <c r="C34">
        <v>8</v>
      </c>
      <c r="D34" t="s">
        <v>60</v>
      </c>
      <c r="E34">
        <v>1</v>
      </c>
      <c r="F34" t="s">
        <v>19</v>
      </c>
      <c r="G34">
        <v>15</v>
      </c>
      <c r="H34" t="s">
        <v>64</v>
      </c>
      <c r="I34">
        <v>4</v>
      </c>
      <c r="J34" t="s">
        <v>165</v>
      </c>
      <c r="K34">
        <v>45</v>
      </c>
      <c r="P34" s="24">
        <f t="shared" si="5"/>
        <v>500</v>
      </c>
      <c r="Q34" s="25">
        <f t="shared" si="6"/>
        <v>1.9999999999999999E-6</v>
      </c>
      <c r="R34" s="14">
        <f t="shared" si="7"/>
        <v>14685643</v>
      </c>
      <c r="S34" s="26">
        <f t="shared" si="2"/>
        <v>-2091573</v>
      </c>
      <c r="T34" s="27">
        <f t="shared" si="8"/>
        <v>1.0970736980438231E-6</v>
      </c>
    </row>
    <row r="35" spans="1:21" x14ac:dyDescent="0.25">
      <c r="A35">
        <v>1</v>
      </c>
      <c r="B35">
        <v>8</v>
      </c>
      <c r="C35">
        <v>8</v>
      </c>
      <c r="D35">
        <v>58</v>
      </c>
      <c r="E35">
        <v>2</v>
      </c>
      <c r="F35" t="s">
        <v>116</v>
      </c>
      <c r="G35" t="s">
        <v>31</v>
      </c>
      <c r="H35" t="s">
        <v>96</v>
      </c>
      <c r="I35">
        <v>4</v>
      </c>
      <c r="J35">
        <v>10</v>
      </c>
      <c r="K35" t="s">
        <v>124</v>
      </c>
      <c r="P35" s="24">
        <f t="shared" si="5"/>
        <v>600</v>
      </c>
      <c r="Q35" s="25">
        <f t="shared" si="6"/>
        <v>1.9999999999999999E-6</v>
      </c>
      <c r="R35" s="14">
        <f t="shared" si="7"/>
        <v>12508629</v>
      </c>
      <c r="S35" s="26">
        <f t="shared" si="2"/>
        <v>-4268587</v>
      </c>
      <c r="T35" s="27">
        <f t="shared" si="8"/>
        <v>2.2389629840850824E-6</v>
      </c>
    </row>
    <row r="36" spans="1:21" x14ac:dyDescent="0.25">
      <c r="A36">
        <v>1</v>
      </c>
      <c r="B36">
        <v>8</v>
      </c>
      <c r="C36">
        <v>8</v>
      </c>
      <c r="D36">
        <v>58</v>
      </c>
      <c r="E36">
        <v>2</v>
      </c>
      <c r="F36" t="s">
        <v>116</v>
      </c>
      <c r="G36" t="s">
        <v>31</v>
      </c>
      <c r="H36" t="s">
        <v>165</v>
      </c>
      <c r="I36">
        <v>7</v>
      </c>
      <c r="J36">
        <v>51</v>
      </c>
      <c r="K36" t="s">
        <v>21</v>
      </c>
      <c r="P36" s="51">
        <f t="shared" si="5"/>
        <v>600</v>
      </c>
      <c r="Q36" s="43">
        <f t="shared" si="6"/>
        <v>2E-3</v>
      </c>
      <c r="R36" s="44">
        <f t="shared" si="7"/>
        <v>12508631</v>
      </c>
      <c r="S36" s="45">
        <f t="shared" si="2"/>
        <v>-4268585</v>
      </c>
      <c r="T36" s="46">
        <f t="shared" si="8"/>
        <v>2.2389619350433351E-3</v>
      </c>
      <c r="U36" t="s">
        <v>186</v>
      </c>
    </row>
    <row r="37" spans="1:21" x14ac:dyDescent="0.25">
      <c r="A37">
        <v>1</v>
      </c>
      <c r="B37">
        <v>8</v>
      </c>
      <c r="C37">
        <v>8</v>
      </c>
      <c r="D37">
        <v>58</v>
      </c>
      <c r="E37">
        <v>2</v>
      </c>
      <c r="F37" t="s">
        <v>120</v>
      </c>
      <c r="G37" t="s">
        <v>58</v>
      </c>
      <c r="H37">
        <v>5</v>
      </c>
      <c r="I37">
        <v>8</v>
      </c>
      <c r="J37">
        <v>36</v>
      </c>
      <c r="K37">
        <v>12</v>
      </c>
      <c r="O37" s="40"/>
      <c r="P37" s="51">
        <f t="shared" si="5"/>
        <v>600</v>
      </c>
      <c r="Q37" s="43">
        <f t="shared" si="6"/>
        <v>0.02</v>
      </c>
      <c r="R37" s="44">
        <f t="shared" si="7"/>
        <v>13492997</v>
      </c>
      <c r="S37" s="45">
        <f t="shared" si="2"/>
        <v>-3284219</v>
      </c>
      <c r="T37" s="46">
        <f t="shared" si="8"/>
        <v>1.7226414203643799E-2</v>
      </c>
      <c r="U37" t="s">
        <v>181</v>
      </c>
    </row>
    <row r="38" spans="1:21" x14ac:dyDescent="0.25">
      <c r="A38">
        <v>1</v>
      </c>
      <c r="B38">
        <v>8</v>
      </c>
      <c r="C38">
        <v>8</v>
      </c>
      <c r="D38" t="s">
        <v>71</v>
      </c>
      <c r="E38">
        <v>2</v>
      </c>
      <c r="F38" t="s">
        <v>21</v>
      </c>
      <c r="G38">
        <v>50</v>
      </c>
      <c r="H38" t="s">
        <v>166</v>
      </c>
      <c r="I38">
        <v>8</v>
      </c>
      <c r="J38" t="s">
        <v>14</v>
      </c>
      <c r="K38">
        <v>65</v>
      </c>
      <c r="P38" s="24">
        <f t="shared" si="5"/>
        <v>700</v>
      </c>
      <c r="Q38" s="25">
        <f t="shared" si="6"/>
        <v>0.02</v>
      </c>
      <c r="R38" s="14">
        <f t="shared" si="7"/>
        <v>16666746</v>
      </c>
      <c r="S38" s="26">
        <f t="shared" si="2"/>
        <v>-110470</v>
      </c>
      <c r="T38" s="27">
        <f t="shared" si="8"/>
        <v>5.7943820953369133E-4</v>
      </c>
    </row>
    <row r="39" spans="1:21" x14ac:dyDescent="0.25">
      <c r="A39">
        <v>1</v>
      </c>
      <c r="B39">
        <v>8</v>
      </c>
      <c r="C39">
        <v>8</v>
      </c>
      <c r="D39" t="s">
        <v>71</v>
      </c>
      <c r="E39">
        <v>2</v>
      </c>
      <c r="F39" t="s">
        <v>24</v>
      </c>
      <c r="G39" t="s">
        <v>72</v>
      </c>
      <c r="H39">
        <v>43</v>
      </c>
      <c r="I39">
        <v>7</v>
      </c>
      <c r="J39" t="s">
        <v>122</v>
      </c>
      <c r="K39">
        <v>44</v>
      </c>
      <c r="O39" s="40"/>
      <c r="P39" s="24">
        <f t="shared" si="5"/>
        <v>700</v>
      </c>
      <c r="Q39" s="25">
        <f t="shared" si="6"/>
        <v>2E-3</v>
      </c>
      <c r="R39" s="14">
        <f t="shared" si="7"/>
        <v>16623939</v>
      </c>
      <c r="S39" s="26">
        <f t="shared" si="2"/>
        <v>-153277</v>
      </c>
      <c r="T39" s="27">
        <f t="shared" si="8"/>
        <v>8.039698600769042E-5</v>
      </c>
    </row>
    <row r="40" spans="1:21" x14ac:dyDescent="0.25">
      <c r="A40">
        <v>1</v>
      </c>
      <c r="B40">
        <v>8</v>
      </c>
      <c r="C40">
        <v>8</v>
      </c>
      <c r="D40" t="s">
        <v>71</v>
      </c>
      <c r="E40">
        <v>2</v>
      </c>
      <c r="F40" t="s">
        <v>1</v>
      </c>
      <c r="G40" t="s">
        <v>59</v>
      </c>
      <c r="H40" t="s">
        <v>135</v>
      </c>
      <c r="I40">
        <v>6</v>
      </c>
      <c r="J40">
        <v>82</v>
      </c>
      <c r="K40">
        <v>60</v>
      </c>
      <c r="P40" s="24">
        <f t="shared" si="5"/>
        <v>700</v>
      </c>
      <c r="Q40" s="25">
        <f t="shared" si="6"/>
        <v>1.9999999999999998E-4</v>
      </c>
      <c r="R40" s="14">
        <f t="shared" si="7"/>
        <v>15521371</v>
      </c>
      <c r="S40" s="26">
        <f t="shared" si="2"/>
        <v>-1255845</v>
      </c>
      <c r="T40" s="27">
        <f t="shared" si="8"/>
        <v>6.5871691703796366E-5</v>
      </c>
    </row>
    <row r="41" spans="1:21" x14ac:dyDescent="0.25">
      <c r="A41">
        <v>1</v>
      </c>
      <c r="B41">
        <v>8</v>
      </c>
      <c r="C41">
        <v>8</v>
      </c>
      <c r="D41">
        <v>20</v>
      </c>
      <c r="E41">
        <v>3</v>
      </c>
      <c r="F41" t="s">
        <v>103</v>
      </c>
      <c r="G41" t="s">
        <v>79</v>
      </c>
      <c r="H41" t="s">
        <v>175</v>
      </c>
      <c r="I41">
        <v>6</v>
      </c>
      <c r="J41" t="s">
        <v>123</v>
      </c>
      <c r="K41" t="s">
        <v>36</v>
      </c>
      <c r="O41" s="40"/>
      <c r="P41" s="24">
        <f t="shared" si="5"/>
        <v>800</v>
      </c>
      <c r="Q41" s="25">
        <f t="shared" si="6"/>
        <v>1.9999999999999998E-4</v>
      </c>
      <c r="R41" s="14">
        <f t="shared" si="7"/>
        <v>12636058</v>
      </c>
      <c r="S41" s="26">
        <f t="shared" si="2"/>
        <v>-4141158</v>
      </c>
      <c r="T41" s="27">
        <f t="shared" si="8"/>
        <v>2.1721238136291501E-4</v>
      </c>
    </row>
    <row r="42" spans="1:21" x14ac:dyDescent="0.25">
      <c r="A42">
        <v>1</v>
      </c>
      <c r="B42">
        <v>8</v>
      </c>
      <c r="C42">
        <v>8</v>
      </c>
      <c r="D42">
        <v>20</v>
      </c>
      <c r="E42">
        <v>3</v>
      </c>
      <c r="F42" t="s">
        <v>103</v>
      </c>
      <c r="G42" t="s">
        <v>53</v>
      </c>
      <c r="H42">
        <v>63</v>
      </c>
      <c r="I42">
        <v>8</v>
      </c>
      <c r="J42">
        <v>89</v>
      </c>
      <c r="K42">
        <v>69</v>
      </c>
      <c r="P42" s="24">
        <f t="shared" si="5"/>
        <v>800</v>
      </c>
      <c r="Q42" s="25">
        <f t="shared" si="6"/>
        <v>0.02</v>
      </c>
      <c r="R42" s="14">
        <f t="shared" si="7"/>
        <v>12636515</v>
      </c>
      <c r="S42" s="26">
        <f t="shared" si="2"/>
        <v>-4140701</v>
      </c>
      <c r="T42" s="27">
        <f t="shared" si="8"/>
        <v>2.1718841075897215E-2</v>
      </c>
    </row>
    <row r="43" spans="1:21" x14ac:dyDescent="0.25">
      <c r="A43">
        <v>1</v>
      </c>
      <c r="B43">
        <v>8</v>
      </c>
      <c r="C43">
        <v>8</v>
      </c>
      <c r="D43">
        <v>84</v>
      </c>
      <c r="E43">
        <v>3</v>
      </c>
      <c r="F43" t="s">
        <v>36</v>
      </c>
      <c r="G43" t="s">
        <v>50</v>
      </c>
      <c r="H43" t="s">
        <v>112</v>
      </c>
      <c r="I43">
        <v>8</v>
      </c>
      <c r="J43" t="s">
        <v>86</v>
      </c>
      <c r="K43">
        <v>83</v>
      </c>
      <c r="O43" s="40"/>
      <c r="P43" s="24">
        <f t="shared" si="5"/>
        <v>900</v>
      </c>
      <c r="Q43" s="25">
        <f t="shared" si="6"/>
        <v>0.02</v>
      </c>
      <c r="R43" s="14">
        <f t="shared" si="7"/>
        <v>16472703</v>
      </c>
      <c r="S43" s="26">
        <f t="shared" si="2"/>
        <v>-304513</v>
      </c>
      <c r="T43" s="27">
        <f t="shared" si="8"/>
        <v>1.5972342491149902E-3</v>
      </c>
    </row>
    <row r="44" spans="1:21" x14ac:dyDescent="0.25">
      <c r="A44">
        <v>1</v>
      </c>
      <c r="B44">
        <v>8</v>
      </c>
      <c r="C44">
        <v>8</v>
      </c>
      <c r="D44">
        <v>84</v>
      </c>
      <c r="E44">
        <v>3</v>
      </c>
      <c r="F44" t="s">
        <v>51</v>
      </c>
      <c r="G44" t="s">
        <v>166</v>
      </c>
      <c r="H44">
        <v>32</v>
      </c>
      <c r="I44">
        <v>7</v>
      </c>
      <c r="J44">
        <v>90</v>
      </c>
      <c r="K44" t="s">
        <v>8</v>
      </c>
      <c r="P44" s="24">
        <f t="shared" si="5"/>
        <v>900</v>
      </c>
      <c r="Q44" s="25">
        <f t="shared" si="6"/>
        <v>2E-3</v>
      </c>
      <c r="R44" s="14">
        <f t="shared" si="7"/>
        <v>16415282</v>
      </c>
      <c r="S44" s="26">
        <f t="shared" si="2"/>
        <v>-361934</v>
      </c>
      <c r="T44" s="27">
        <f t="shared" si="8"/>
        <v>1.8984193801879881E-4</v>
      </c>
    </row>
    <row r="45" spans="1:21" x14ac:dyDescent="0.25">
      <c r="A45">
        <v>1</v>
      </c>
      <c r="B45">
        <v>8</v>
      </c>
      <c r="C45">
        <v>8</v>
      </c>
      <c r="D45">
        <v>84</v>
      </c>
      <c r="E45">
        <v>3</v>
      </c>
      <c r="F45" t="s">
        <v>99</v>
      </c>
      <c r="G45" t="s">
        <v>166</v>
      </c>
      <c r="H45" t="s">
        <v>123</v>
      </c>
      <c r="I45">
        <v>6</v>
      </c>
      <c r="J45">
        <v>53</v>
      </c>
      <c r="K45" t="s">
        <v>122</v>
      </c>
      <c r="O45" s="40"/>
      <c r="P45" s="24">
        <f t="shared" si="5"/>
        <v>900</v>
      </c>
      <c r="Q45" s="25">
        <f t="shared" si="6"/>
        <v>1.9999999999999998E-4</v>
      </c>
      <c r="R45" s="14">
        <f t="shared" si="7"/>
        <v>13859370</v>
      </c>
      <c r="S45" s="26">
        <f t="shared" si="2"/>
        <v>-2917846</v>
      </c>
      <c r="T45" s="27">
        <f t="shared" si="8"/>
        <v>1.5304711341857907E-4</v>
      </c>
    </row>
    <row r="46" spans="1:21" x14ac:dyDescent="0.25">
      <c r="A46">
        <v>1</v>
      </c>
      <c r="B46">
        <v>8</v>
      </c>
      <c r="C46">
        <v>8</v>
      </c>
      <c r="D46" t="s">
        <v>4</v>
      </c>
      <c r="E46">
        <v>3</v>
      </c>
      <c r="F46" t="s">
        <v>103</v>
      </c>
      <c r="G46" t="s">
        <v>79</v>
      </c>
      <c r="H46" t="s">
        <v>35</v>
      </c>
      <c r="I46">
        <v>6</v>
      </c>
      <c r="J46">
        <v>55</v>
      </c>
      <c r="K46" t="s">
        <v>58</v>
      </c>
      <c r="P46" s="24">
        <f t="shared" si="5"/>
        <v>1000</v>
      </c>
      <c r="Q46" s="25">
        <f t="shared" si="6"/>
        <v>1.9999999999999998E-4</v>
      </c>
      <c r="R46" s="14">
        <f t="shared" si="7"/>
        <v>12635919</v>
      </c>
      <c r="S46" s="26">
        <f t="shared" si="2"/>
        <v>-4141297</v>
      </c>
      <c r="T46" s="27">
        <f t="shared" si="8"/>
        <v>2.172196722030639E-4</v>
      </c>
    </row>
    <row r="47" spans="1:21" x14ac:dyDescent="0.25">
      <c r="A47">
        <v>1</v>
      </c>
      <c r="B47">
        <v>8</v>
      </c>
      <c r="C47">
        <v>8</v>
      </c>
      <c r="D47" t="s">
        <v>4</v>
      </c>
      <c r="E47">
        <v>3</v>
      </c>
      <c r="F47" t="s">
        <v>103</v>
      </c>
      <c r="G47" t="s">
        <v>53</v>
      </c>
      <c r="H47" t="s">
        <v>179</v>
      </c>
      <c r="I47">
        <v>8</v>
      </c>
      <c r="J47" t="s">
        <v>171</v>
      </c>
      <c r="K47">
        <v>41</v>
      </c>
      <c r="P47" s="24">
        <f t="shared" si="5"/>
        <v>1000</v>
      </c>
      <c r="Q47" s="25">
        <f t="shared" si="6"/>
        <v>0.02</v>
      </c>
      <c r="R47" s="14">
        <f t="shared" si="7"/>
        <v>12636429</v>
      </c>
      <c r="S47" s="26">
        <f t="shared" si="2"/>
        <v>-4140787</v>
      </c>
      <c r="T47" s="27">
        <f t="shared" si="8"/>
        <v>2.1719292163848873E-2</v>
      </c>
    </row>
    <row r="48" spans="1:21" x14ac:dyDescent="0.25">
      <c r="A48">
        <v>1</v>
      </c>
      <c r="B48">
        <v>8</v>
      </c>
      <c r="C48">
        <v>8</v>
      </c>
      <c r="D48" t="s">
        <v>38</v>
      </c>
      <c r="E48">
        <v>4</v>
      </c>
      <c r="F48" t="s">
        <v>45</v>
      </c>
      <c r="G48" t="s">
        <v>111</v>
      </c>
      <c r="H48" t="s">
        <v>72</v>
      </c>
      <c r="I48">
        <v>8</v>
      </c>
      <c r="J48" t="s">
        <v>137</v>
      </c>
      <c r="K48" t="s">
        <v>100</v>
      </c>
      <c r="O48" s="40"/>
      <c r="P48" s="24">
        <f t="shared" si="5"/>
        <v>1100</v>
      </c>
      <c r="Q48" s="25">
        <f t="shared" si="6"/>
        <v>0.02</v>
      </c>
      <c r="R48" s="14">
        <f t="shared" si="7"/>
        <v>16246697</v>
      </c>
      <c r="S48" s="26">
        <f t="shared" si="2"/>
        <v>-530519</v>
      </c>
      <c r="T48" s="27">
        <f t="shared" si="8"/>
        <v>2.7826828956603999E-3</v>
      </c>
    </row>
    <row r="49" spans="1:22" x14ac:dyDescent="0.25">
      <c r="A49">
        <v>1</v>
      </c>
      <c r="B49">
        <v>8</v>
      </c>
      <c r="C49">
        <v>8</v>
      </c>
      <c r="D49" t="s">
        <v>5</v>
      </c>
      <c r="E49">
        <v>4</v>
      </c>
      <c r="F49" t="s">
        <v>56</v>
      </c>
      <c r="G49" t="s">
        <v>75</v>
      </c>
      <c r="H49" t="s">
        <v>46</v>
      </c>
      <c r="I49">
        <v>8</v>
      </c>
      <c r="J49" t="s">
        <v>84</v>
      </c>
      <c r="K49" t="s">
        <v>46</v>
      </c>
      <c r="P49" s="24">
        <f t="shared" si="5"/>
        <v>1200</v>
      </c>
      <c r="Q49" s="25">
        <f t="shared" si="6"/>
        <v>0.02</v>
      </c>
      <c r="R49" s="14">
        <f t="shared" si="7"/>
        <v>16104920</v>
      </c>
      <c r="S49" s="26">
        <f t="shared" si="2"/>
        <v>-672296</v>
      </c>
      <c r="T49" s="27">
        <f t="shared" si="8"/>
        <v>3.5263328552246095E-3</v>
      </c>
    </row>
    <row r="50" spans="1:22" x14ac:dyDescent="0.25">
      <c r="A50">
        <v>1</v>
      </c>
      <c r="B50">
        <v>8</v>
      </c>
      <c r="C50">
        <v>8</v>
      </c>
      <c r="D50">
        <v>14</v>
      </c>
      <c r="E50">
        <v>5</v>
      </c>
      <c r="F50" t="s">
        <v>22</v>
      </c>
      <c r="G50" t="s">
        <v>175</v>
      </c>
      <c r="H50">
        <v>32</v>
      </c>
      <c r="I50">
        <v>8</v>
      </c>
      <c r="J50">
        <v>47</v>
      </c>
      <c r="K50" t="s">
        <v>61</v>
      </c>
      <c r="O50" s="40"/>
      <c r="P50" s="24">
        <f t="shared" si="5"/>
        <v>1300</v>
      </c>
      <c r="Q50" s="25">
        <f t="shared" si="6"/>
        <v>0.02</v>
      </c>
      <c r="R50" s="14">
        <f t="shared" si="7"/>
        <v>15964722</v>
      </c>
      <c r="S50" s="26">
        <f t="shared" si="2"/>
        <v>-812494</v>
      </c>
      <c r="T50" s="27">
        <f t="shared" si="8"/>
        <v>4.2617006301879879E-3</v>
      </c>
      <c r="V50" s="42"/>
    </row>
    <row r="51" spans="1:22" x14ac:dyDescent="0.25">
      <c r="A51">
        <v>1</v>
      </c>
      <c r="B51">
        <v>8</v>
      </c>
      <c r="C51">
        <v>8</v>
      </c>
      <c r="D51">
        <v>78</v>
      </c>
      <c r="E51">
        <v>5</v>
      </c>
      <c r="F51" t="s">
        <v>82</v>
      </c>
      <c r="G51">
        <v>78</v>
      </c>
      <c r="H51" t="s">
        <v>129</v>
      </c>
      <c r="I51">
        <v>8</v>
      </c>
      <c r="J51" t="s">
        <v>114</v>
      </c>
      <c r="K51" t="s">
        <v>85</v>
      </c>
      <c r="P51" s="24">
        <f t="shared" si="5"/>
        <v>1400</v>
      </c>
      <c r="Q51" s="25">
        <f t="shared" si="6"/>
        <v>0.02</v>
      </c>
      <c r="R51" s="14">
        <f t="shared" si="7"/>
        <v>15825075</v>
      </c>
      <c r="S51" s="26">
        <f t="shared" si="2"/>
        <v>-952141</v>
      </c>
      <c r="T51" s="27">
        <f t="shared" si="8"/>
        <v>4.9941782951354978E-3</v>
      </c>
    </row>
    <row r="52" spans="1:22" x14ac:dyDescent="0.25">
      <c r="A52">
        <v>1</v>
      </c>
      <c r="B52">
        <v>8</v>
      </c>
      <c r="C52">
        <v>8</v>
      </c>
      <c r="D52" t="s">
        <v>81</v>
      </c>
      <c r="E52">
        <v>5</v>
      </c>
      <c r="F52" t="s">
        <v>104</v>
      </c>
      <c r="G52">
        <v>93</v>
      </c>
      <c r="H52" t="s">
        <v>85</v>
      </c>
      <c r="I52">
        <v>8</v>
      </c>
      <c r="J52" t="s">
        <v>178</v>
      </c>
      <c r="K52" t="s">
        <v>56</v>
      </c>
      <c r="O52" s="40"/>
      <c r="P52" s="24">
        <f t="shared" ref="P52:P58" si="9">IF((HEX2DEC(E52)*256) + HEX2DEC(D52) &gt;= 32768, (HEX2DEC(E52)*256) + HEX2DEC(D52)-65536, (HEX2DEC(E52)*256) + HEX2DEC(D52))</f>
        <v>1500</v>
      </c>
      <c r="Q52" s="25">
        <f t="shared" ref="Q52:Q58" si="10">LOOKUP(VALUE(I52),$I$9:$I$16,$J$9:$J$16)</f>
        <v>0.02</v>
      </c>
      <c r="R52" s="14">
        <f t="shared" ref="R52:R58" si="11">(HEX2DEC(F52)*65536) + (HEX2DEC(G52)*256) + HEX2DEC(H52)</f>
        <v>15700845</v>
      </c>
      <c r="S52" s="26">
        <f t="shared" si="2"/>
        <v>-1076371</v>
      </c>
      <c r="T52" s="27">
        <f t="shared" ref="T52:T58" si="12">-(S52/$J$6*Q52)</f>
        <v>5.6457905769348136E-3</v>
      </c>
    </row>
    <row r="53" spans="1:22" x14ac:dyDescent="0.25">
      <c r="A53">
        <v>1</v>
      </c>
      <c r="B53">
        <v>8</v>
      </c>
      <c r="C53">
        <v>8</v>
      </c>
      <c r="D53">
        <v>40</v>
      </c>
      <c r="E53">
        <v>6</v>
      </c>
      <c r="F53" t="s">
        <v>48</v>
      </c>
      <c r="G53" t="s">
        <v>93</v>
      </c>
      <c r="H53">
        <v>12</v>
      </c>
      <c r="I53">
        <v>8</v>
      </c>
      <c r="J53">
        <v>10</v>
      </c>
      <c r="K53">
        <v>73</v>
      </c>
      <c r="P53" s="24">
        <f t="shared" si="9"/>
        <v>1600</v>
      </c>
      <c r="Q53" s="25">
        <f t="shared" si="10"/>
        <v>0.02</v>
      </c>
      <c r="R53" s="14">
        <f t="shared" si="11"/>
        <v>15653394</v>
      </c>
      <c r="S53" s="26">
        <f t="shared" si="2"/>
        <v>-1123822</v>
      </c>
      <c r="T53" s="27">
        <f t="shared" si="12"/>
        <v>5.8946809768676755E-3</v>
      </c>
    </row>
    <row r="54" spans="1:22" x14ac:dyDescent="0.25">
      <c r="A54">
        <v>1</v>
      </c>
      <c r="B54">
        <v>8</v>
      </c>
      <c r="C54">
        <v>8</v>
      </c>
      <c r="D54" t="s">
        <v>80</v>
      </c>
      <c r="E54">
        <v>6</v>
      </c>
      <c r="F54" t="s">
        <v>1</v>
      </c>
      <c r="G54">
        <v>98</v>
      </c>
      <c r="H54" t="s">
        <v>1</v>
      </c>
      <c r="I54">
        <v>8</v>
      </c>
      <c r="J54" t="s">
        <v>91</v>
      </c>
      <c r="K54" t="s">
        <v>135</v>
      </c>
      <c r="O54" s="40"/>
      <c r="P54" s="24">
        <f t="shared" si="9"/>
        <v>1700</v>
      </c>
      <c r="Q54" s="25">
        <f t="shared" si="10"/>
        <v>0.02</v>
      </c>
      <c r="R54" s="14">
        <f t="shared" si="11"/>
        <v>15505644</v>
      </c>
      <c r="S54" s="26">
        <f t="shared" si="2"/>
        <v>-1271572</v>
      </c>
      <c r="T54" s="27">
        <f t="shared" si="12"/>
        <v>6.6696605682373044E-3</v>
      </c>
    </row>
    <row r="55" spans="1:22" x14ac:dyDescent="0.25">
      <c r="A55">
        <v>1</v>
      </c>
      <c r="B55">
        <v>8</v>
      </c>
      <c r="C55">
        <v>8</v>
      </c>
      <c r="D55">
        <v>8</v>
      </c>
      <c r="E55">
        <v>7</v>
      </c>
      <c r="F55" t="s">
        <v>20</v>
      </c>
      <c r="G55" t="s">
        <v>135</v>
      </c>
      <c r="H55">
        <v>85</v>
      </c>
      <c r="I55">
        <v>8</v>
      </c>
      <c r="J55" t="s">
        <v>139</v>
      </c>
      <c r="K55">
        <v>13</v>
      </c>
      <c r="P55" s="24">
        <f t="shared" si="9"/>
        <v>1800</v>
      </c>
      <c r="Q55" s="25">
        <f t="shared" si="10"/>
        <v>0.02</v>
      </c>
      <c r="R55" s="14">
        <f t="shared" si="11"/>
        <v>15358853</v>
      </c>
      <c r="S55" s="26">
        <f t="shared" si="2"/>
        <v>-1418363</v>
      </c>
      <c r="T55" s="27">
        <f t="shared" si="12"/>
        <v>7.4396100044250481E-3</v>
      </c>
    </row>
    <row r="56" spans="1:22" x14ac:dyDescent="0.25">
      <c r="A56">
        <v>1</v>
      </c>
      <c r="B56">
        <v>8</v>
      </c>
      <c r="C56">
        <v>8</v>
      </c>
      <c r="D56" t="s">
        <v>77</v>
      </c>
      <c r="E56">
        <v>7</v>
      </c>
      <c r="F56" t="s">
        <v>4</v>
      </c>
      <c r="G56" t="s">
        <v>35</v>
      </c>
      <c r="H56">
        <v>74</v>
      </c>
      <c r="I56">
        <v>8</v>
      </c>
      <c r="J56">
        <v>10</v>
      </c>
      <c r="K56" t="s">
        <v>79</v>
      </c>
      <c r="O56" s="40"/>
      <c r="P56" s="24">
        <f t="shared" si="9"/>
        <v>1900</v>
      </c>
      <c r="Q56" s="25">
        <f t="shared" si="10"/>
        <v>0.02</v>
      </c>
      <c r="R56" s="14">
        <f t="shared" si="11"/>
        <v>15208308</v>
      </c>
      <c r="S56" s="26">
        <f t="shared" si="2"/>
        <v>-1568908</v>
      </c>
      <c r="T56" s="27">
        <f t="shared" si="12"/>
        <v>8.2292499542236316E-3</v>
      </c>
    </row>
    <row r="57" spans="1:22" x14ac:dyDescent="0.25">
      <c r="A57">
        <v>1</v>
      </c>
      <c r="B57">
        <v>8</v>
      </c>
      <c r="C57">
        <v>8</v>
      </c>
      <c r="D57" t="s">
        <v>87</v>
      </c>
      <c r="E57">
        <v>7</v>
      </c>
      <c r="F57" t="s">
        <v>86</v>
      </c>
      <c r="G57" t="s">
        <v>22</v>
      </c>
      <c r="H57">
        <v>80</v>
      </c>
      <c r="I57">
        <v>8</v>
      </c>
      <c r="J57" t="s">
        <v>17</v>
      </c>
      <c r="K57" t="s">
        <v>113</v>
      </c>
      <c r="P57" s="24">
        <f t="shared" si="9"/>
        <v>2000</v>
      </c>
      <c r="Q57" s="25">
        <f t="shared" si="10"/>
        <v>0.02</v>
      </c>
      <c r="R57" s="14">
        <f t="shared" si="11"/>
        <v>15070080</v>
      </c>
      <c r="S57" s="26">
        <f t="shared" si="2"/>
        <v>-1707136</v>
      </c>
      <c r="T57" s="27">
        <f t="shared" si="12"/>
        <v>8.9542846679687496E-3</v>
      </c>
    </row>
    <row r="58" spans="1:22" x14ac:dyDescent="0.25">
      <c r="A58">
        <v>1</v>
      </c>
      <c r="B58">
        <v>8</v>
      </c>
      <c r="C58">
        <v>8</v>
      </c>
      <c r="D58">
        <v>34</v>
      </c>
      <c r="E58">
        <v>8</v>
      </c>
      <c r="F58" t="s">
        <v>86</v>
      </c>
      <c r="G58" t="s">
        <v>122</v>
      </c>
      <c r="H58" t="s">
        <v>170</v>
      </c>
      <c r="I58">
        <v>8</v>
      </c>
      <c r="J58" t="s">
        <v>175</v>
      </c>
      <c r="K58">
        <v>31</v>
      </c>
      <c r="O58" s="40"/>
      <c r="P58" s="24">
        <f t="shared" si="9"/>
        <v>2100</v>
      </c>
      <c r="Q58" s="25">
        <f t="shared" si="10"/>
        <v>0.02</v>
      </c>
      <c r="R58" s="14">
        <f t="shared" si="11"/>
        <v>15039945</v>
      </c>
      <c r="S58" s="26">
        <f t="shared" si="2"/>
        <v>-1737271</v>
      </c>
      <c r="T58" s="27">
        <f t="shared" si="12"/>
        <v>9.1123490333557128E-3</v>
      </c>
    </row>
    <row r="59" spans="1:22" x14ac:dyDescent="0.25">
      <c r="A59">
        <v>1</v>
      </c>
      <c r="B59">
        <v>8</v>
      </c>
      <c r="C59">
        <v>8</v>
      </c>
      <c r="D59">
        <v>98</v>
      </c>
      <c r="E59">
        <v>8</v>
      </c>
      <c r="F59" t="s">
        <v>58</v>
      </c>
      <c r="G59" t="s">
        <v>42</v>
      </c>
      <c r="H59">
        <v>99</v>
      </c>
      <c r="I59">
        <v>8</v>
      </c>
      <c r="J59" t="s">
        <v>48</v>
      </c>
      <c r="K59" t="s">
        <v>33</v>
      </c>
      <c r="P59" s="24">
        <f t="shared" ref="P59:P62" si="13">IF((HEX2DEC(E59)*256) + HEX2DEC(D59) &gt;= 32768, (HEX2DEC(E59)*256) + HEX2DEC(D59)-65536, (HEX2DEC(E59)*256) + HEX2DEC(D59))</f>
        <v>2200</v>
      </c>
      <c r="Q59" s="25">
        <f t="shared" ref="Q59:Q62" si="14">LOOKUP(VALUE(I59),$I$9:$I$16,$J$9:$J$16)</f>
        <v>0.02</v>
      </c>
      <c r="R59" s="14">
        <f t="shared" ref="R59:R62" si="15">(HEX2DEC(F59)*65536) + (HEX2DEC(G59)*256) + HEX2DEC(H59)</f>
        <v>14892185</v>
      </c>
      <c r="S59" s="26">
        <f t="shared" ref="S59:S67" si="16">IF(R59&gt;=(2^($J$5-1)), -((2^$J$5)-R59), R59)</f>
        <v>-1885031</v>
      </c>
      <c r="T59" s="27">
        <f t="shared" ref="T59:T62" si="17">-(S59/$J$6*Q59)</f>
        <v>9.8873810768127443E-3</v>
      </c>
    </row>
    <row r="60" spans="1:22" x14ac:dyDescent="0.25">
      <c r="A60">
        <v>1</v>
      </c>
      <c r="B60">
        <v>8</v>
      </c>
      <c r="C60">
        <v>8</v>
      </c>
      <c r="D60" t="s">
        <v>74</v>
      </c>
      <c r="E60">
        <v>8</v>
      </c>
      <c r="F60" t="s">
        <v>19</v>
      </c>
      <c r="G60" t="s">
        <v>39</v>
      </c>
      <c r="H60" t="s">
        <v>54</v>
      </c>
      <c r="I60">
        <v>8</v>
      </c>
      <c r="J60">
        <v>95</v>
      </c>
      <c r="K60" t="s">
        <v>21</v>
      </c>
      <c r="O60" s="40"/>
      <c r="P60" s="24">
        <f t="shared" si="13"/>
        <v>2300</v>
      </c>
      <c r="Q60" s="25">
        <f t="shared" si="14"/>
        <v>0.02</v>
      </c>
      <c r="R60" s="14">
        <f t="shared" si="15"/>
        <v>14742179</v>
      </c>
      <c r="S60" s="26">
        <f t="shared" si="16"/>
        <v>-2035037</v>
      </c>
      <c r="T60" s="27">
        <f t="shared" si="17"/>
        <v>1.0674193859100341E-2</v>
      </c>
    </row>
    <row r="61" spans="1:22" x14ac:dyDescent="0.25">
      <c r="A61">
        <v>1</v>
      </c>
      <c r="B61">
        <v>8</v>
      </c>
      <c r="C61">
        <v>8</v>
      </c>
      <c r="D61">
        <v>60</v>
      </c>
      <c r="E61">
        <v>9</v>
      </c>
      <c r="F61" t="s">
        <v>92</v>
      </c>
      <c r="G61" t="s">
        <v>68</v>
      </c>
      <c r="H61">
        <v>30</v>
      </c>
      <c r="I61">
        <v>8</v>
      </c>
      <c r="J61">
        <v>14</v>
      </c>
      <c r="K61" t="s">
        <v>167</v>
      </c>
      <c r="P61" s="24">
        <f t="shared" si="13"/>
        <v>2400</v>
      </c>
      <c r="Q61" s="25">
        <f t="shared" si="14"/>
        <v>0.02</v>
      </c>
      <c r="R61" s="14">
        <f t="shared" si="15"/>
        <v>14593584</v>
      </c>
      <c r="S61" s="26">
        <f t="shared" si="16"/>
        <v>-2183632</v>
      </c>
      <c r="T61" s="27">
        <f t="shared" si="17"/>
        <v>1.1453605651855468E-2</v>
      </c>
    </row>
    <row r="62" spans="1:22" x14ac:dyDescent="0.25">
      <c r="A62">
        <v>1</v>
      </c>
      <c r="B62">
        <v>8</v>
      </c>
      <c r="C62">
        <v>8</v>
      </c>
      <c r="D62" t="s">
        <v>9</v>
      </c>
      <c r="E62">
        <v>9</v>
      </c>
      <c r="F62" t="s">
        <v>81</v>
      </c>
      <c r="G62" t="s">
        <v>109</v>
      </c>
      <c r="H62">
        <v>95</v>
      </c>
      <c r="I62">
        <v>8</v>
      </c>
      <c r="J62" t="s">
        <v>59</v>
      </c>
      <c r="K62">
        <v>97</v>
      </c>
      <c r="O62" s="40"/>
      <c r="P62" s="24">
        <f t="shared" si="13"/>
        <v>2500</v>
      </c>
      <c r="Q62" s="25">
        <f t="shared" si="14"/>
        <v>0.02</v>
      </c>
      <c r="R62" s="14">
        <f t="shared" si="15"/>
        <v>14441621</v>
      </c>
      <c r="S62" s="26">
        <f t="shared" si="16"/>
        <v>-2335595</v>
      </c>
      <c r="T62" s="27">
        <f t="shared" si="17"/>
        <v>1.2250683307647706E-2</v>
      </c>
    </row>
    <row r="63" spans="1:22" x14ac:dyDescent="0.25">
      <c r="A63">
        <v>1</v>
      </c>
      <c r="B63">
        <v>8</v>
      </c>
      <c r="C63">
        <v>8</v>
      </c>
      <c r="D63">
        <v>28</v>
      </c>
      <c r="E63" t="s">
        <v>0</v>
      </c>
      <c r="F63" t="s">
        <v>93</v>
      </c>
      <c r="G63">
        <v>43</v>
      </c>
      <c r="H63" t="s">
        <v>30</v>
      </c>
      <c r="I63">
        <v>8</v>
      </c>
      <c r="J63" t="s">
        <v>164</v>
      </c>
      <c r="K63">
        <v>85</v>
      </c>
      <c r="P63" s="24">
        <f t="shared" ref="P63:P67" si="18">IF((HEX2DEC(E63)*256) + HEX2DEC(D63) &gt;= 32768, (HEX2DEC(E63)*256) + HEX2DEC(D63)-65536, (HEX2DEC(E63)*256) + HEX2DEC(D63))</f>
        <v>2600</v>
      </c>
      <c r="Q63" s="25">
        <f t="shared" ref="Q63:Q67" si="19">LOOKUP(VALUE(I63),$I$9:$I$16,$J$9:$J$16)</f>
        <v>0.02</v>
      </c>
      <c r="R63" s="14">
        <f t="shared" ref="R63:R67" si="20">(HEX2DEC(F63)*65536) + (HEX2DEC(G63)*256) + HEX2DEC(H63)</f>
        <v>14304246</v>
      </c>
      <c r="S63" s="26">
        <f t="shared" si="16"/>
        <v>-2472970</v>
      </c>
      <c r="T63" s="27">
        <f t="shared" ref="T63:T67" si="21">-(S63/$J$6*Q63)</f>
        <v>1.29712438583374E-2</v>
      </c>
    </row>
    <row r="64" spans="1:22" x14ac:dyDescent="0.25">
      <c r="A64">
        <v>1</v>
      </c>
      <c r="B64">
        <v>8</v>
      </c>
      <c r="C64">
        <v>8</v>
      </c>
      <c r="D64" t="s">
        <v>105</v>
      </c>
      <c r="E64" t="s">
        <v>0</v>
      </c>
      <c r="F64" t="s">
        <v>132</v>
      </c>
      <c r="G64" t="s">
        <v>170</v>
      </c>
      <c r="H64">
        <v>27</v>
      </c>
      <c r="I64">
        <v>8</v>
      </c>
      <c r="J64" t="s">
        <v>43</v>
      </c>
      <c r="K64" t="s">
        <v>44</v>
      </c>
      <c r="O64" s="40"/>
      <c r="P64" s="24">
        <f t="shared" si="18"/>
        <v>2700</v>
      </c>
      <c r="Q64" s="25">
        <f t="shared" si="19"/>
        <v>0.02</v>
      </c>
      <c r="R64" s="14">
        <f t="shared" si="20"/>
        <v>14272807</v>
      </c>
      <c r="S64" s="26">
        <f t="shared" si="16"/>
        <v>-2504409</v>
      </c>
      <c r="T64" s="27">
        <f t="shared" si="21"/>
        <v>1.3136147975921631E-2</v>
      </c>
    </row>
    <row r="65" spans="1:20" x14ac:dyDescent="0.25">
      <c r="A65">
        <v>1</v>
      </c>
      <c r="B65">
        <v>8</v>
      </c>
      <c r="C65">
        <v>8</v>
      </c>
      <c r="D65" t="s">
        <v>29</v>
      </c>
      <c r="E65" t="s">
        <v>0</v>
      </c>
      <c r="F65" t="s">
        <v>165</v>
      </c>
      <c r="G65">
        <v>75</v>
      </c>
      <c r="H65" t="s">
        <v>42</v>
      </c>
      <c r="I65">
        <v>8</v>
      </c>
      <c r="J65" t="s">
        <v>41</v>
      </c>
      <c r="K65" t="s">
        <v>44</v>
      </c>
      <c r="P65" s="24">
        <f t="shared" si="18"/>
        <v>2800</v>
      </c>
      <c r="Q65" s="25">
        <f t="shared" si="19"/>
        <v>0.02</v>
      </c>
      <c r="R65" s="14">
        <f t="shared" si="20"/>
        <v>14120252</v>
      </c>
      <c r="S65" s="26">
        <f t="shared" si="16"/>
        <v>-2656964</v>
      </c>
      <c r="T65" s="27">
        <f t="shared" si="21"/>
        <v>1.3936330795288086E-2</v>
      </c>
    </row>
    <row r="66" spans="1:20" x14ac:dyDescent="0.25">
      <c r="A66">
        <v>1</v>
      </c>
      <c r="B66">
        <v>8</v>
      </c>
      <c r="C66">
        <v>8</v>
      </c>
      <c r="D66">
        <v>54</v>
      </c>
      <c r="E66" t="s">
        <v>32</v>
      </c>
      <c r="F66" t="s">
        <v>96</v>
      </c>
      <c r="G66">
        <v>27</v>
      </c>
      <c r="H66">
        <v>70</v>
      </c>
      <c r="I66">
        <v>8</v>
      </c>
      <c r="J66" t="s">
        <v>27</v>
      </c>
      <c r="K66">
        <v>12</v>
      </c>
      <c r="O66" s="40"/>
      <c r="P66" s="24">
        <f t="shared" si="18"/>
        <v>2900</v>
      </c>
      <c r="Q66" s="25">
        <f t="shared" si="19"/>
        <v>0.02</v>
      </c>
      <c r="R66" s="14">
        <f t="shared" si="20"/>
        <v>13969264</v>
      </c>
      <c r="S66" s="26">
        <f t="shared" si="16"/>
        <v>-2807952</v>
      </c>
      <c r="T66" s="27">
        <f t="shared" si="21"/>
        <v>1.4728294372558593E-2</v>
      </c>
    </row>
    <row r="67" spans="1:20" x14ac:dyDescent="0.25">
      <c r="A67">
        <v>1</v>
      </c>
      <c r="B67">
        <v>8</v>
      </c>
      <c r="C67">
        <v>8</v>
      </c>
      <c r="D67" t="s">
        <v>66</v>
      </c>
      <c r="E67" t="s">
        <v>32</v>
      </c>
      <c r="F67" t="s">
        <v>70</v>
      </c>
      <c r="G67" t="s">
        <v>93</v>
      </c>
      <c r="H67" t="s">
        <v>62</v>
      </c>
      <c r="I67">
        <v>8</v>
      </c>
      <c r="J67">
        <v>38</v>
      </c>
      <c r="K67" t="s">
        <v>175</v>
      </c>
      <c r="P67" s="24">
        <f t="shared" si="18"/>
        <v>3000</v>
      </c>
      <c r="Q67" s="25">
        <f t="shared" si="19"/>
        <v>0.02</v>
      </c>
      <c r="R67" s="14">
        <f t="shared" si="20"/>
        <v>13818430</v>
      </c>
      <c r="S67" s="26">
        <f t="shared" si="16"/>
        <v>-2958786</v>
      </c>
      <c r="T67" s="27">
        <f t="shared" si="21"/>
        <v>1.5519450187683104E-2</v>
      </c>
    </row>
    <row r="68" spans="1:20" x14ac:dyDescent="0.25">
      <c r="A68"/>
      <c r="B68"/>
      <c r="C68"/>
      <c r="D68"/>
      <c r="E68"/>
      <c r="F68"/>
      <c r="G68"/>
      <c r="H68"/>
      <c r="I68"/>
      <c r="J68"/>
      <c r="K68"/>
      <c r="O68" s="40"/>
      <c r="P68" s="24"/>
      <c r="Q68" s="25"/>
      <c r="R68" s="14"/>
      <c r="S68" s="26"/>
      <c r="T68" s="27"/>
    </row>
    <row r="69" spans="1:20" x14ac:dyDescent="0.25">
      <c r="A69"/>
      <c r="B69"/>
      <c r="C69"/>
      <c r="D69"/>
      <c r="E69"/>
      <c r="F69"/>
      <c r="G69"/>
      <c r="H69"/>
      <c r="I69"/>
      <c r="J69"/>
      <c r="K69"/>
      <c r="P69" s="24"/>
      <c r="Q69" s="25"/>
      <c r="R69" s="14"/>
      <c r="S69" s="26"/>
      <c r="T69" s="27"/>
    </row>
    <row r="70" spans="1:20" x14ac:dyDescent="0.25">
      <c r="A70"/>
      <c r="B70"/>
      <c r="C70"/>
      <c r="D70"/>
      <c r="E70"/>
      <c r="F70"/>
      <c r="G70"/>
      <c r="H70"/>
      <c r="I70"/>
      <c r="J70"/>
      <c r="K70"/>
      <c r="O70" s="40"/>
      <c r="P70" s="24"/>
      <c r="Q70" s="25"/>
      <c r="R70" s="14"/>
      <c r="S70" s="26"/>
      <c r="T70" s="27"/>
    </row>
    <row r="71" spans="1:20" ht="18.75" x14ac:dyDescent="0.25">
      <c r="A71" s="63" t="s">
        <v>180</v>
      </c>
      <c r="B71" s="64"/>
      <c r="C71" s="64"/>
      <c r="D71" s="64"/>
      <c r="E71" s="64"/>
      <c r="F71" s="64"/>
      <c r="G71" s="64"/>
      <c r="H71" s="64"/>
      <c r="I71" s="64"/>
      <c r="J71" s="64"/>
      <c r="K71" s="64"/>
      <c r="L71" s="64"/>
      <c r="M71" s="64"/>
      <c r="N71" s="64"/>
      <c r="O71" s="64"/>
      <c r="P71" s="64"/>
      <c r="Q71" s="64"/>
      <c r="R71" s="64"/>
      <c r="S71" s="64"/>
      <c r="T71" s="64"/>
    </row>
    <row r="72" spans="1:20" ht="30" x14ac:dyDescent="0.25">
      <c r="A72" s="65" t="s">
        <v>154</v>
      </c>
      <c r="B72" s="65"/>
      <c r="C72" s="65"/>
      <c r="D72" s="65"/>
      <c r="E72" s="65"/>
      <c r="F72" s="65"/>
      <c r="G72" s="65"/>
      <c r="H72" s="65"/>
      <c r="I72" s="65"/>
      <c r="J72" s="65"/>
      <c r="K72" s="65"/>
      <c r="L72" s="65"/>
      <c r="M72" s="65"/>
      <c r="N72" s="65"/>
      <c r="O72" s="65"/>
      <c r="P72" s="16" t="s">
        <v>155</v>
      </c>
      <c r="Q72" s="17" t="s">
        <v>156</v>
      </c>
      <c r="R72" s="17" t="s">
        <v>157</v>
      </c>
      <c r="S72" s="17" t="s">
        <v>158</v>
      </c>
      <c r="T72" s="18" t="s">
        <v>159</v>
      </c>
    </row>
    <row r="73" spans="1:20" x14ac:dyDescent="0.25">
      <c r="A73">
        <v>1</v>
      </c>
      <c r="B73">
        <v>8</v>
      </c>
      <c r="C73">
        <v>8</v>
      </c>
      <c r="D73">
        <v>0</v>
      </c>
      <c r="E73">
        <v>0</v>
      </c>
      <c r="F73">
        <v>0</v>
      </c>
      <c r="G73">
        <v>4</v>
      </c>
      <c r="H73" t="s">
        <v>39</v>
      </c>
      <c r="I73">
        <v>1</v>
      </c>
      <c r="J73" t="s">
        <v>108</v>
      </c>
      <c r="K73">
        <v>67</v>
      </c>
      <c r="P73" s="24">
        <f t="shared" ref="P73:P103" si="22">IF((HEX2DEC(E73)*256) + HEX2DEC(D73) &gt;= 32768, (HEX2DEC(E73)*256) + HEX2DEC(D73)-65536, (HEX2DEC(E73)*256) + HEX2DEC(D73))</f>
        <v>0</v>
      </c>
      <c r="Q73" s="25">
        <f>LOOKUP(VALUE(I73),$I$9:$I$16,$J$9:$J$16)</f>
        <v>2.0000000000000001E-9</v>
      </c>
      <c r="R73" s="14">
        <f t="shared" ref="R73:R103" si="23">(HEX2DEC(F73)*65536) + (HEX2DEC(G73)*256) + HEX2DEC(H73)</f>
        <v>1266</v>
      </c>
      <c r="S73" s="26">
        <f t="shared" ref="S73:S103" si="24">IF(R73&gt;=(2^($J$5-1)), -((2^$J$5)-R73), R73)</f>
        <v>1266</v>
      </c>
      <c r="T73" s="27">
        <f t="shared" ref="T73:T103" si="25">-(S73/$J$6*Q73)</f>
        <v>-6.6404342651367188E-13</v>
      </c>
    </row>
    <row r="74" spans="1:20" x14ac:dyDescent="0.25">
      <c r="A74">
        <v>1</v>
      </c>
      <c r="B74">
        <v>8</v>
      </c>
      <c r="C74">
        <v>8</v>
      </c>
      <c r="D74">
        <v>64</v>
      </c>
      <c r="E74">
        <v>0</v>
      </c>
      <c r="F74" t="s">
        <v>97</v>
      </c>
      <c r="G74" t="s">
        <v>77</v>
      </c>
      <c r="H74" t="s">
        <v>53</v>
      </c>
      <c r="I74">
        <v>1</v>
      </c>
      <c r="J74" t="s">
        <v>58</v>
      </c>
      <c r="K74" t="s">
        <v>44</v>
      </c>
      <c r="O74" s="40"/>
      <c r="P74" s="24">
        <f t="shared" si="22"/>
        <v>100</v>
      </c>
      <c r="Q74" s="25">
        <f t="shared" ref="Q74:Q103" si="26">LOOKUP(VALUE(I74),$I$9:$I$16,$J$9:$J$16)</f>
        <v>2.0000000000000001E-9</v>
      </c>
      <c r="R74" s="14">
        <f t="shared" si="23"/>
        <v>13921489</v>
      </c>
      <c r="S74" s="26">
        <f t="shared" si="24"/>
        <v>-2855727</v>
      </c>
      <c r="T74" s="27">
        <f t="shared" si="25"/>
        <v>1.4978884220123291E-9</v>
      </c>
    </row>
    <row r="75" spans="1:20" x14ac:dyDescent="0.25">
      <c r="A75">
        <v>1</v>
      </c>
      <c r="B75">
        <v>8</v>
      </c>
      <c r="C75">
        <v>8</v>
      </c>
      <c r="D75" t="s">
        <v>34</v>
      </c>
      <c r="E75">
        <v>0</v>
      </c>
      <c r="F75" t="s">
        <v>46</v>
      </c>
      <c r="G75" t="s">
        <v>40</v>
      </c>
      <c r="H75">
        <v>91</v>
      </c>
      <c r="I75">
        <v>7</v>
      </c>
      <c r="J75" t="s">
        <v>69</v>
      </c>
      <c r="K75">
        <v>53</v>
      </c>
      <c r="P75" s="24">
        <f t="shared" si="22"/>
        <v>200</v>
      </c>
      <c r="Q75" s="25">
        <f t="shared" si="26"/>
        <v>2E-3</v>
      </c>
      <c r="R75" s="14">
        <f t="shared" si="23"/>
        <v>14195601</v>
      </c>
      <c r="S75" s="26">
        <f t="shared" si="24"/>
        <v>-2581615</v>
      </c>
      <c r="T75" s="27">
        <f t="shared" si="25"/>
        <v>1.3541109561920164E-3</v>
      </c>
    </row>
    <row r="76" spans="1:20" x14ac:dyDescent="0.25">
      <c r="A76">
        <v>1</v>
      </c>
      <c r="B76">
        <v>8</v>
      </c>
      <c r="C76">
        <v>8</v>
      </c>
      <c r="D76" t="s">
        <v>47</v>
      </c>
      <c r="E76">
        <v>1</v>
      </c>
      <c r="F76" t="s">
        <v>43</v>
      </c>
      <c r="G76" t="s">
        <v>55</v>
      </c>
      <c r="H76" t="s">
        <v>174</v>
      </c>
      <c r="I76">
        <v>4</v>
      </c>
      <c r="J76" t="s">
        <v>122</v>
      </c>
      <c r="K76">
        <v>63</v>
      </c>
      <c r="P76" s="24">
        <f t="shared" si="22"/>
        <v>300</v>
      </c>
      <c r="Q76" s="25">
        <f t="shared" si="26"/>
        <v>1.9999999999999999E-6</v>
      </c>
      <c r="R76" s="14">
        <f t="shared" si="23"/>
        <v>16325725</v>
      </c>
      <c r="S76" s="26">
        <f t="shared" si="24"/>
        <v>-451491</v>
      </c>
      <c r="T76" s="27">
        <f t="shared" si="25"/>
        <v>2.3681645393371581E-7</v>
      </c>
    </row>
    <row r="77" spans="1:20" x14ac:dyDescent="0.25">
      <c r="A77">
        <v>1</v>
      </c>
      <c r="B77">
        <v>8</v>
      </c>
      <c r="C77">
        <v>8</v>
      </c>
      <c r="D77">
        <v>90</v>
      </c>
      <c r="E77">
        <v>1</v>
      </c>
      <c r="F77" t="s">
        <v>28</v>
      </c>
      <c r="G77">
        <v>39</v>
      </c>
      <c r="H77">
        <v>75</v>
      </c>
      <c r="I77">
        <v>8</v>
      </c>
      <c r="J77">
        <v>62</v>
      </c>
      <c r="K77">
        <v>29</v>
      </c>
      <c r="P77" s="24">
        <f t="shared" si="22"/>
        <v>400</v>
      </c>
      <c r="Q77" s="25">
        <f t="shared" si="26"/>
        <v>0.02</v>
      </c>
      <c r="R77" s="14">
        <f t="shared" si="23"/>
        <v>14367093</v>
      </c>
      <c r="S77" s="26">
        <f t="shared" si="24"/>
        <v>-2410123</v>
      </c>
      <c r="T77" s="27">
        <f t="shared" si="25"/>
        <v>1.2641598224639892E-2</v>
      </c>
    </row>
    <row r="78" spans="1:20" x14ac:dyDescent="0.25">
      <c r="A78">
        <v>1</v>
      </c>
      <c r="B78">
        <v>8</v>
      </c>
      <c r="C78">
        <v>8</v>
      </c>
      <c r="D78" t="s">
        <v>60</v>
      </c>
      <c r="E78">
        <v>1</v>
      </c>
      <c r="F78" t="s">
        <v>19</v>
      </c>
      <c r="G78">
        <v>15</v>
      </c>
      <c r="H78" t="s">
        <v>64</v>
      </c>
      <c r="I78">
        <v>4</v>
      </c>
      <c r="J78" t="s">
        <v>165</v>
      </c>
      <c r="K78">
        <v>45</v>
      </c>
      <c r="O78" s="40"/>
      <c r="P78" s="24">
        <f t="shared" si="22"/>
        <v>500</v>
      </c>
      <c r="Q78" s="25">
        <f t="shared" si="26"/>
        <v>1.9999999999999999E-6</v>
      </c>
      <c r="R78" s="14">
        <f t="shared" si="23"/>
        <v>14685643</v>
      </c>
      <c r="S78" s="26">
        <f t="shared" si="24"/>
        <v>-2091573</v>
      </c>
      <c r="T78" s="27">
        <f t="shared" si="25"/>
        <v>1.0970736980438231E-6</v>
      </c>
    </row>
    <row r="79" spans="1:20" x14ac:dyDescent="0.25">
      <c r="A79">
        <v>1</v>
      </c>
      <c r="B79">
        <v>8</v>
      </c>
      <c r="C79">
        <v>8</v>
      </c>
      <c r="D79">
        <v>58</v>
      </c>
      <c r="E79">
        <v>2</v>
      </c>
      <c r="F79" t="s">
        <v>120</v>
      </c>
      <c r="G79" t="s">
        <v>58</v>
      </c>
      <c r="H79">
        <v>5</v>
      </c>
      <c r="I79">
        <v>8</v>
      </c>
      <c r="J79">
        <v>36</v>
      </c>
      <c r="K79">
        <v>12</v>
      </c>
      <c r="P79" s="24">
        <f t="shared" si="22"/>
        <v>600</v>
      </c>
      <c r="Q79" s="25">
        <f t="shared" si="26"/>
        <v>0.02</v>
      </c>
      <c r="R79" s="14">
        <f t="shared" si="23"/>
        <v>13492997</v>
      </c>
      <c r="S79" s="26">
        <f t="shared" si="24"/>
        <v>-3284219</v>
      </c>
      <c r="T79" s="27">
        <f t="shared" si="25"/>
        <v>1.7226414203643799E-2</v>
      </c>
    </row>
    <row r="80" spans="1:20" x14ac:dyDescent="0.25">
      <c r="A80">
        <v>1</v>
      </c>
      <c r="B80">
        <v>8</v>
      </c>
      <c r="C80">
        <v>8</v>
      </c>
      <c r="D80" t="s">
        <v>71</v>
      </c>
      <c r="E80">
        <v>2</v>
      </c>
      <c r="F80" t="s">
        <v>1</v>
      </c>
      <c r="G80" t="s">
        <v>59</v>
      </c>
      <c r="H80" t="s">
        <v>135</v>
      </c>
      <c r="I80">
        <v>6</v>
      </c>
      <c r="J80">
        <v>82</v>
      </c>
      <c r="K80">
        <v>60</v>
      </c>
      <c r="O80" s="40"/>
      <c r="P80" s="24">
        <f t="shared" si="22"/>
        <v>700</v>
      </c>
      <c r="Q80" s="25">
        <f t="shared" si="26"/>
        <v>1.9999999999999998E-4</v>
      </c>
      <c r="R80" s="14">
        <f t="shared" si="23"/>
        <v>15521371</v>
      </c>
      <c r="S80" s="26">
        <f t="shared" si="24"/>
        <v>-1255845</v>
      </c>
      <c r="T80" s="27">
        <f t="shared" si="25"/>
        <v>6.5871691703796366E-5</v>
      </c>
    </row>
    <row r="81" spans="1:20" x14ac:dyDescent="0.25">
      <c r="A81">
        <v>1</v>
      </c>
      <c r="B81">
        <v>8</v>
      </c>
      <c r="C81">
        <v>8</v>
      </c>
      <c r="D81">
        <v>20</v>
      </c>
      <c r="E81">
        <v>3</v>
      </c>
      <c r="F81" t="s">
        <v>103</v>
      </c>
      <c r="G81" t="s">
        <v>53</v>
      </c>
      <c r="H81">
        <v>63</v>
      </c>
      <c r="I81">
        <v>8</v>
      </c>
      <c r="J81">
        <v>89</v>
      </c>
      <c r="K81">
        <v>69</v>
      </c>
      <c r="P81" s="24">
        <f t="shared" si="22"/>
        <v>800</v>
      </c>
      <c r="Q81" s="25">
        <f t="shared" si="26"/>
        <v>0.02</v>
      </c>
      <c r="R81" s="14">
        <f t="shared" si="23"/>
        <v>12636515</v>
      </c>
      <c r="S81" s="26">
        <f t="shared" si="24"/>
        <v>-4140701</v>
      </c>
      <c r="T81" s="27">
        <f t="shared" si="25"/>
        <v>2.1718841075897215E-2</v>
      </c>
    </row>
    <row r="82" spans="1:20" x14ac:dyDescent="0.25">
      <c r="A82">
        <v>1</v>
      </c>
      <c r="B82">
        <v>8</v>
      </c>
      <c r="C82">
        <v>8</v>
      </c>
      <c r="D82">
        <v>84</v>
      </c>
      <c r="E82">
        <v>3</v>
      </c>
      <c r="F82" t="s">
        <v>99</v>
      </c>
      <c r="G82" t="s">
        <v>166</v>
      </c>
      <c r="H82" t="s">
        <v>123</v>
      </c>
      <c r="I82">
        <v>6</v>
      </c>
      <c r="J82">
        <v>53</v>
      </c>
      <c r="K82" t="s">
        <v>122</v>
      </c>
      <c r="P82" s="24">
        <f t="shared" si="22"/>
        <v>900</v>
      </c>
      <c r="Q82" s="25">
        <f t="shared" si="26"/>
        <v>1.9999999999999998E-4</v>
      </c>
      <c r="R82" s="14">
        <f t="shared" si="23"/>
        <v>13859370</v>
      </c>
      <c r="S82" s="26">
        <f t="shared" si="24"/>
        <v>-2917846</v>
      </c>
      <c r="T82" s="27">
        <f t="shared" si="25"/>
        <v>1.5304711341857907E-4</v>
      </c>
    </row>
    <row r="83" spans="1:20" x14ac:dyDescent="0.25">
      <c r="A83">
        <v>1</v>
      </c>
      <c r="B83">
        <v>8</v>
      </c>
      <c r="C83">
        <v>8</v>
      </c>
      <c r="D83" t="s">
        <v>4</v>
      </c>
      <c r="E83">
        <v>3</v>
      </c>
      <c r="F83" t="s">
        <v>103</v>
      </c>
      <c r="G83" t="s">
        <v>53</v>
      </c>
      <c r="H83" t="s">
        <v>179</v>
      </c>
      <c r="I83">
        <v>8</v>
      </c>
      <c r="J83" t="s">
        <v>171</v>
      </c>
      <c r="K83">
        <v>41</v>
      </c>
      <c r="P83" s="51">
        <f t="shared" si="22"/>
        <v>1000</v>
      </c>
      <c r="Q83" s="43">
        <f t="shared" si="26"/>
        <v>0.02</v>
      </c>
      <c r="R83" s="44">
        <f t="shared" si="23"/>
        <v>12636429</v>
      </c>
      <c r="S83" s="45">
        <f t="shared" si="24"/>
        <v>-4140787</v>
      </c>
      <c r="T83" s="46">
        <f t="shared" si="25"/>
        <v>2.1719292163848873E-2</v>
      </c>
    </row>
    <row r="84" spans="1:20" x14ac:dyDescent="0.25">
      <c r="A84">
        <v>1</v>
      </c>
      <c r="B84">
        <v>8</v>
      </c>
      <c r="C84">
        <v>8</v>
      </c>
      <c r="D84" t="s">
        <v>38</v>
      </c>
      <c r="E84">
        <v>4</v>
      </c>
      <c r="F84" t="s">
        <v>45</v>
      </c>
      <c r="G84" t="s">
        <v>111</v>
      </c>
      <c r="H84" t="s">
        <v>72</v>
      </c>
      <c r="I84">
        <v>8</v>
      </c>
      <c r="J84" t="s">
        <v>137</v>
      </c>
      <c r="K84" t="s">
        <v>100</v>
      </c>
      <c r="O84" s="40"/>
      <c r="P84" s="51">
        <f t="shared" si="22"/>
        <v>1100</v>
      </c>
      <c r="Q84" s="43">
        <f t="shared" si="26"/>
        <v>0.02</v>
      </c>
      <c r="R84" s="44">
        <f t="shared" si="23"/>
        <v>16246697</v>
      </c>
      <c r="S84" s="45">
        <f t="shared" si="24"/>
        <v>-530519</v>
      </c>
      <c r="T84" s="46">
        <f t="shared" si="25"/>
        <v>2.7826828956603999E-3</v>
      </c>
    </row>
    <row r="85" spans="1:20" x14ac:dyDescent="0.25">
      <c r="A85">
        <v>1</v>
      </c>
      <c r="B85">
        <v>8</v>
      </c>
      <c r="C85">
        <v>8</v>
      </c>
      <c r="D85" t="s">
        <v>5</v>
      </c>
      <c r="E85">
        <v>4</v>
      </c>
      <c r="F85" t="s">
        <v>56</v>
      </c>
      <c r="G85" t="s">
        <v>75</v>
      </c>
      <c r="H85" t="s">
        <v>46</v>
      </c>
      <c r="I85">
        <v>8</v>
      </c>
      <c r="J85" t="s">
        <v>84</v>
      </c>
      <c r="K85" t="s">
        <v>46</v>
      </c>
      <c r="P85" s="24">
        <f t="shared" si="22"/>
        <v>1200</v>
      </c>
      <c r="Q85" s="25">
        <f t="shared" si="26"/>
        <v>0.02</v>
      </c>
      <c r="R85" s="14">
        <f t="shared" si="23"/>
        <v>16104920</v>
      </c>
      <c r="S85" s="26">
        <f t="shared" si="24"/>
        <v>-672296</v>
      </c>
      <c r="T85" s="27">
        <f t="shared" si="25"/>
        <v>3.5263328552246095E-3</v>
      </c>
    </row>
    <row r="86" spans="1:20" x14ac:dyDescent="0.25">
      <c r="A86">
        <v>1</v>
      </c>
      <c r="B86">
        <v>8</v>
      </c>
      <c r="C86">
        <v>8</v>
      </c>
      <c r="D86">
        <v>14</v>
      </c>
      <c r="E86">
        <v>5</v>
      </c>
      <c r="F86" t="s">
        <v>22</v>
      </c>
      <c r="G86" t="s">
        <v>175</v>
      </c>
      <c r="H86">
        <v>32</v>
      </c>
      <c r="I86">
        <v>8</v>
      </c>
      <c r="J86">
        <v>47</v>
      </c>
      <c r="K86" t="s">
        <v>61</v>
      </c>
      <c r="O86" s="40"/>
      <c r="P86" s="24">
        <f t="shared" si="22"/>
        <v>1300</v>
      </c>
      <c r="Q86" s="25">
        <f t="shared" si="26"/>
        <v>0.02</v>
      </c>
      <c r="R86" s="14">
        <f t="shared" si="23"/>
        <v>15964722</v>
      </c>
      <c r="S86" s="26">
        <f t="shared" si="24"/>
        <v>-812494</v>
      </c>
      <c r="T86" s="27">
        <f t="shared" si="25"/>
        <v>4.2617006301879879E-3</v>
      </c>
    </row>
    <row r="87" spans="1:20" x14ac:dyDescent="0.25">
      <c r="A87">
        <v>1</v>
      </c>
      <c r="B87">
        <v>8</v>
      </c>
      <c r="C87">
        <v>8</v>
      </c>
      <c r="D87">
        <v>78</v>
      </c>
      <c r="E87">
        <v>5</v>
      </c>
      <c r="F87" t="s">
        <v>82</v>
      </c>
      <c r="G87">
        <v>78</v>
      </c>
      <c r="H87" t="s">
        <v>129</v>
      </c>
      <c r="I87">
        <v>8</v>
      </c>
      <c r="J87" t="s">
        <v>114</v>
      </c>
      <c r="K87" t="s">
        <v>85</v>
      </c>
      <c r="P87" s="24">
        <f t="shared" si="22"/>
        <v>1400</v>
      </c>
      <c r="Q87" s="25">
        <f t="shared" si="26"/>
        <v>0.02</v>
      </c>
      <c r="R87" s="14">
        <f t="shared" si="23"/>
        <v>15825075</v>
      </c>
      <c r="S87" s="26">
        <f t="shared" si="24"/>
        <v>-952141</v>
      </c>
      <c r="T87" s="27">
        <f t="shared" si="25"/>
        <v>4.9941782951354978E-3</v>
      </c>
    </row>
    <row r="88" spans="1:20" x14ac:dyDescent="0.25">
      <c r="A88">
        <v>1</v>
      </c>
      <c r="B88">
        <v>8</v>
      </c>
      <c r="C88">
        <v>8</v>
      </c>
      <c r="D88" t="s">
        <v>81</v>
      </c>
      <c r="E88">
        <v>5</v>
      </c>
      <c r="F88" t="s">
        <v>104</v>
      </c>
      <c r="G88">
        <v>93</v>
      </c>
      <c r="H88" t="s">
        <v>85</v>
      </c>
      <c r="I88">
        <v>8</v>
      </c>
      <c r="J88" t="s">
        <v>178</v>
      </c>
      <c r="K88" t="s">
        <v>56</v>
      </c>
      <c r="P88" s="24">
        <f t="shared" si="22"/>
        <v>1500</v>
      </c>
      <c r="Q88" s="25">
        <f t="shared" si="26"/>
        <v>0.02</v>
      </c>
      <c r="R88" s="14">
        <f t="shared" si="23"/>
        <v>15700845</v>
      </c>
      <c r="S88" s="26">
        <f t="shared" si="24"/>
        <v>-1076371</v>
      </c>
      <c r="T88" s="27">
        <f t="shared" si="25"/>
        <v>5.6457905769348136E-3</v>
      </c>
    </row>
    <row r="89" spans="1:20" x14ac:dyDescent="0.25">
      <c r="A89">
        <v>1</v>
      </c>
      <c r="B89">
        <v>8</v>
      </c>
      <c r="C89">
        <v>8</v>
      </c>
      <c r="D89">
        <v>40</v>
      </c>
      <c r="E89">
        <v>6</v>
      </c>
      <c r="F89" t="s">
        <v>48</v>
      </c>
      <c r="G89" t="s">
        <v>93</v>
      </c>
      <c r="H89">
        <v>12</v>
      </c>
      <c r="I89">
        <v>8</v>
      </c>
      <c r="J89">
        <v>10</v>
      </c>
      <c r="K89">
        <v>73</v>
      </c>
      <c r="P89" s="51">
        <f t="shared" si="22"/>
        <v>1600</v>
      </c>
      <c r="Q89" s="43">
        <f t="shared" si="26"/>
        <v>0.02</v>
      </c>
      <c r="R89" s="44">
        <f t="shared" si="23"/>
        <v>15653394</v>
      </c>
      <c r="S89" s="45">
        <f t="shared" si="24"/>
        <v>-1123822</v>
      </c>
      <c r="T89" s="46">
        <f t="shared" si="25"/>
        <v>5.8946809768676755E-3</v>
      </c>
    </row>
    <row r="90" spans="1:20" x14ac:dyDescent="0.25">
      <c r="A90">
        <v>1</v>
      </c>
      <c r="B90">
        <v>8</v>
      </c>
      <c r="C90">
        <v>8</v>
      </c>
      <c r="D90" t="s">
        <v>80</v>
      </c>
      <c r="E90">
        <v>6</v>
      </c>
      <c r="F90" t="s">
        <v>1</v>
      </c>
      <c r="G90">
        <v>98</v>
      </c>
      <c r="H90" t="s">
        <v>1</v>
      </c>
      <c r="I90">
        <v>8</v>
      </c>
      <c r="J90" t="s">
        <v>91</v>
      </c>
      <c r="K90" t="s">
        <v>135</v>
      </c>
      <c r="O90" s="40"/>
      <c r="P90" s="51">
        <f t="shared" si="22"/>
        <v>1700</v>
      </c>
      <c r="Q90" s="43">
        <f t="shared" si="26"/>
        <v>0.02</v>
      </c>
      <c r="R90" s="44">
        <f t="shared" si="23"/>
        <v>15505644</v>
      </c>
      <c r="S90" s="45">
        <f t="shared" si="24"/>
        <v>-1271572</v>
      </c>
      <c r="T90" s="46">
        <f t="shared" si="25"/>
        <v>6.6696605682373044E-3</v>
      </c>
    </row>
    <row r="91" spans="1:20" x14ac:dyDescent="0.25">
      <c r="A91">
        <v>1</v>
      </c>
      <c r="B91">
        <v>8</v>
      </c>
      <c r="C91">
        <v>8</v>
      </c>
      <c r="D91">
        <v>8</v>
      </c>
      <c r="E91">
        <v>7</v>
      </c>
      <c r="F91" t="s">
        <v>20</v>
      </c>
      <c r="G91" t="s">
        <v>135</v>
      </c>
      <c r="H91">
        <v>85</v>
      </c>
      <c r="I91">
        <v>8</v>
      </c>
      <c r="J91" t="s">
        <v>139</v>
      </c>
      <c r="K91">
        <v>13</v>
      </c>
      <c r="P91" s="24">
        <f t="shared" si="22"/>
        <v>1800</v>
      </c>
      <c r="Q91" s="25">
        <f t="shared" si="26"/>
        <v>0.02</v>
      </c>
      <c r="R91" s="14">
        <f t="shared" si="23"/>
        <v>15358853</v>
      </c>
      <c r="S91" s="26">
        <f t="shared" si="24"/>
        <v>-1418363</v>
      </c>
      <c r="T91" s="27">
        <f t="shared" si="25"/>
        <v>7.4396100044250481E-3</v>
      </c>
    </row>
    <row r="92" spans="1:20" x14ac:dyDescent="0.25">
      <c r="A92">
        <v>1</v>
      </c>
      <c r="B92">
        <v>8</v>
      </c>
      <c r="C92">
        <v>8</v>
      </c>
      <c r="D92" t="s">
        <v>77</v>
      </c>
      <c r="E92">
        <v>7</v>
      </c>
      <c r="F92" t="s">
        <v>4</v>
      </c>
      <c r="G92" t="s">
        <v>35</v>
      </c>
      <c r="H92">
        <v>74</v>
      </c>
      <c r="I92">
        <v>8</v>
      </c>
      <c r="J92">
        <v>10</v>
      </c>
      <c r="K92" t="s">
        <v>79</v>
      </c>
      <c r="O92" s="40"/>
      <c r="P92" s="24">
        <f t="shared" si="22"/>
        <v>1900</v>
      </c>
      <c r="Q92" s="25">
        <f t="shared" si="26"/>
        <v>0.02</v>
      </c>
      <c r="R92" s="14">
        <f t="shared" si="23"/>
        <v>15208308</v>
      </c>
      <c r="S92" s="26">
        <f t="shared" si="24"/>
        <v>-1568908</v>
      </c>
      <c r="T92" s="27">
        <f t="shared" si="25"/>
        <v>8.2292499542236316E-3</v>
      </c>
    </row>
    <row r="93" spans="1:20" x14ac:dyDescent="0.25">
      <c r="A93">
        <v>1</v>
      </c>
      <c r="B93">
        <v>8</v>
      </c>
      <c r="C93">
        <v>8</v>
      </c>
      <c r="D93" t="s">
        <v>87</v>
      </c>
      <c r="E93">
        <v>7</v>
      </c>
      <c r="F93" t="s">
        <v>86</v>
      </c>
      <c r="G93" t="s">
        <v>22</v>
      </c>
      <c r="H93">
        <v>80</v>
      </c>
      <c r="I93">
        <v>8</v>
      </c>
      <c r="J93" t="s">
        <v>17</v>
      </c>
      <c r="K93" t="s">
        <v>113</v>
      </c>
      <c r="P93" s="24">
        <f t="shared" si="22"/>
        <v>2000</v>
      </c>
      <c r="Q93" s="25">
        <f t="shared" si="26"/>
        <v>0.02</v>
      </c>
      <c r="R93" s="14">
        <f t="shared" si="23"/>
        <v>15070080</v>
      </c>
      <c r="S93" s="26">
        <f t="shared" si="24"/>
        <v>-1707136</v>
      </c>
      <c r="T93" s="27">
        <f t="shared" si="25"/>
        <v>8.9542846679687496E-3</v>
      </c>
    </row>
    <row r="94" spans="1:20" x14ac:dyDescent="0.25">
      <c r="A94">
        <v>1</v>
      </c>
      <c r="B94">
        <v>8</v>
      </c>
      <c r="C94">
        <v>8</v>
      </c>
      <c r="D94">
        <v>34</v>
      </c>
      <c r="E94">
        <v>8</v>
      </c>
      <c r="F94" t="s">
        <v>86</v>
      </c>
      <c r="G94" t="s">
        <v>122</v>
      </c>
      <c r="H94" t="s">
        <v>170</v>
      </c>
      <c r="I94">
        <v>8</v>
      </c>
      <c r="J94" t="s">
        <v>175</v>
      </c>
      <c r="K94">
        <v>31</v>
      </c>
      <c r="O94" s="40"/>
      <c r="P94" s="24">
        <f t="shared" si="22"/>
        <v>2100</v>
      </c>
      <c r="Q94" s="25">
        <f t="shared" si="26"/>
        <v>0.02</v>
      </c>
      <c r="R94" s="14">
        <f t="shared" si="23"/>
        <v>15039945</v>
      </c>
      <c r="S94" s="26">
        <f t="shared" si="24"/>
        <v>-1737271</v>
      </c>
      <c r="T94" s="27">
        <f t="shared" si="25"/>
        <v>9.1123490333557128E-3</v>
      </c>
    </row>
    <row r="95" spans="1:20" x14ac:dyDescent="0.25">
      <c r="A95">
        <v>1</v>
      </c>
      <c r="B95">
        <v>8</v>
      </c>
      <c r="C95">
        <v>8</v>
      </c>
      <c r="D95">
        <v>98</v>
      </c>
      <c r="E95">
        <v>8</v>
      </c>
      <c r="F95" t="s">
        <v>58</v>
      </c>
      <c r="G95" t="s">
        <v>42</v>
      </c>
      <c r="H95">
        <v>99</v>
      </c>
      <c r="I95">
        <v>8</v>
      </c>
      <c r="J95" t="s">
        <v>48</v>
      </c>
      <c r="K95" t="s">
        <v>33</v>
      </c>
      <c r="P95" s="24">
        <f t="shared" si="22"/>
        <v>2200</v>
      </c>
      <c r="Q95" s="25">
        <f t="shared" si="26"/>
        <v>0.02</v>
      </c>
      <c r="R95" s="14">
        <f t="shared" si="23"/>
        <v>14892185</v>
      </c>
      <c r="S95" s="26">
        <f t="shared" si="24"/>
        <v>-1885031</v>
      </c>
      <c r="T95" s="27">
        <f t="shared" si="25"/>
        <v>9.8873810768127443E-3</v>
      </c>
    </row>
    <row r="96" spans="1:20" x14ac:dyDescent="0.25">
      <c r="A96">
        <v>1</v>
      </c>
      <c r="B96">
        <v>8</v>
      </c>
      <c r="C96">
        <v>8</v>
      </c>
      <c r="D96" t="s">
        <v>74</v>
      </c>
      <c r="E96">
        <v>8</v>
      </c>
      <c r="F96" t="s">
        <v>19</v>
      </c>
      <c r="G96" t="s">
        <v>39</v>
      </c>
      <c r="H96" t="s">
        <v>54</v>
      </c>
      <c r="I96">
        <v>8</v>
      </c>
      <c r="J96">
        <v>95</v>
      </c>
      <c r="K96" t="s">
        <v>21</v>
      </c>
      <c r="O96" s="40"/>
      <c r="P96" s="24">
        <f t="shared" si="22"/>
        <v>2300</v>
      </c>
      <c r="Q96" s="25">
        <f t="shared" si="26"/>
        <v>0.02</v>
      </c>
      <c r="R96" s="14">
        <f t="shared" si="23"/>
        <v>14742179</v>
      </c>
      <c r="S96" s="26">
        <f t="shared" si="24"/>
        <v>-2035037</v>
      </c>
      <c r="T96" s="27">
        <f t="shared" si="25"/>
        <v>1.0674193859100341E-2</v>
      </c>
    </row>
    <row r="97" spans="1:20" x14ac:dyDescent="0.25">
      <c r="A97">
        <v>1</v>
      </c>
      <c r="B97">
        <v>8</v>
      </c>
      <c r="C97">
        <v>8</v>
      </c>
      <c r="D97">
        <v>60</v>
      </c>
      <c r="E97">
        <v>9</v>
      </c>
      <c r="F97" t="s">
        <v>92</v>
      </c>
      <c r="G97" t="s">
        <v>68</v>
      </c>
      <c r="H97">
        <v>30</v>
      </c>
      <c r="I97">
        <v>8</v>
      </c>
      <c r="J97">
        <v>14</v>
      </c>
      <c r="K97" t="s">
        <v>167</v>
      </c>
      <c r="P97" s="24">
        <f t="shared" si="22"/>
        <v>2400</v>
      </c>
      <c r="Q97" s="25">
        <f t="shared" si="26"/>
        <v>0.02</v>
      </c>
      <c r="R97" s="14">
        <f t="shared" si="23"/>
        <v>14593584</v>
      </c>
      <c r="S97" s="26">
        <f t="shared" si="24"/>
        <v>-2183632</v>
      </c>
      <c r="T97" s="27">
        <f t="shared" si="25"/>
        <v>1.1453605651855468E-2</v>
      </c>
    </row>
    <row r="98" spans="1:20" x14ac:dyDescent="0.25">
      <c r="A98">
        <v>1</v>
      </c>
      <c r="B98">
        <v>8</v>
      </c>
      <c r="C98">
        <v>8</v>
      </c>
      <c r="D98" t="s">
        <v>9</v>
      </c>
      <c r="E98">
        <v>9</v>
      </c>
      <c r="F98" t="s">
        <v>81</v>
      </c>
      <c r="G98" t="s">
        <v>109</v>
      </c>
      <c r="H98">
        <v>95</v>
      </c>
      <c r="I98">
        <v>8</v>
      </c>
      <c r="J98" t="s">
        <v>59</v>
      </c>
      <c r="K98">
        <v>97</v>
      </c>
      <c r="O98" s="40"/>
      <c r="P98" s="24">
        <f t="shared" si="22"/>
        <v>2500</v>
      </c>
      <c r="Q98" s="25">
        <f t="shared" si="26"/>
        <v>0.02</v>
      </c>
      <c r="R98" s="14">
        <f t="shared" si="23"/>
        <v>14441621</v>
      </c>
      <c r="S98" s="26">
        <f t="shared" si="24"/>
        <v>-2335595</v>
      </c>
      <c r="T98" s="27">
        <f t="shared" si="25"/>
        <v>1.2250683307647706E-2</v>
      </c>
    </row>
    <row r="99" spans="1:20" x14ac:dyDescent="0.25">
      <c r="A99">
        <v>1</v>
      </c>
      <c r="B99">
        <v>8</v>
      </c>
      <c r="C99">
        <v>8</v>
      </c>
      <c r="D99">
        <v>28</v>
      </c>
      <c r="E99" t="s">
        <v>0</v>
      </c>
      <c r="F99" t="s">
        <v>93</v>
      </c>
      <c r="G99">
        <v>43</v>
      </c>
      <c r="H99" t="s">
        <v>30</v>
      </c>
      <c r="I99">
        <v>8</v>
      </c>
      <c r="J99" t="s">
        <v>164</v>
      </c>
      <c r="K99">
        <v>85</v>
      </c>
      <c r="P99" s="24">
        <f t="shared" si="22"/>
        <v>2600</v>
      </c>
      <c r="Q99" s="25">
        <f t="shared" si="26"/>
        <v>0.02</v>
      </c>
      <c r="R99" s="14">
        <f t="shared" si="23"/>
        <v>14304246</v>
      </c>
      <c r="S99" s="26">
        <f t="shared" si="24"/>
        <v>-2472970</v>
      </c>
      <c r="T99" s="27">
        <f t="shared" si="25"/>
        <v>1.29712438583374E-2</v>
      </c>
    </row>
    <row r="100" spans="1:20" x14ac:dyDescent="0.25">
      <c r="A100">
        <v>1</v>
      </c>
      <c r="B100">
        <v>8</v>
      </c>
      <c r="C100">
        <v>8</v>
      </c>
      <c r="D100" t="s">
        <v>105</v>
      </c>
      <c r="E100" t="s">
        <v>0</v>
      </c>
      <c r="F100" t="s">
        <v>132</v>
      </c>
      <c r="G100" t="s">
        <v>170</v>
      </c>
      <c r="H100">
        <v>27</v>
      </c>
      <c r="I100">
        <v>8</v>
      </c>
      <c r="J100" t="s">
        <v>43</v>
      </c>
      <c r="K100" t="s">
        <v>44</v>
      </c>
      <c r="P100" s="24">
        <f t="shared" si="22"/>
        <v>2700</v>
      </c>
      <c r="Q100" s="25">
        <f t="shared" si="26"/>
        <v>0.02</v>
      </c>
      <c r="R100" s="14">
        <f t="shared" si="23"/>
        <v>14272807</v>
      </c>
      <c r="S100" s="26">
        <f t="shared" si="24"/>
        <v>-2504409</v>
      </c>
      <c r="T100" s="27">
        <f t="shared" si="25"/>
        <v>1.3136147975921631E-2</v>
      </c>
    </row>
    <row r="101" spans="1:20" x14ac:dyDescent="0.25">
      <c r="A101">
        <v>1</v>
      </c>
      <c r="B101">
        <v>8</v>
      </c>
      <c r="C101">
        <v>8</v>
      </c>
      <c r="D101" t="s">
        <v>29</v>
      </c>
      <c r="E101" t="s">
        <v>0</v>
      </c>
      <c r="F101" t="s">
        <v>165</v>
      </c>
      <c r="G101">
        <v>75</v>
      </c>
      <c r="H101" t="s">
        <v>42</v>
      </c>
      <c r="I101">
        <v>8</v>
      </c>
      <c r="J101" t="s">
        <v>41</v>
      </c>
      <c r="K101" t="s">
        <v>44</v>
      </c>
      <c r="O101" s="40"/>
      <c r="P101" s="24">
        <f t="shared" si="22"/>
        <v>2800</v>
      </c>
      <c r="Q101" s="25">
        <f t="shared" si="26"/>
        <v>0.02</v>
      </c>
      <c r="R101" s="14">
        <f t="shared" si="23"/>
        <v>14120252</v>
      </c>
      <c r="S101" s="26">
        <f t="shared" si="24"/>
        <v>-2656964</v>
      </c>
      <c r="T101" s="27">
        <f t="shared" si="25"/>
        <v>1.3936330795288086E-2</v>
      </c>
    </row>
    <row r="102" spans="1:20" ht="53.25" customHeight="1" x14ac:dyDescent="0.25">
      <c r="A102">
        <v>1</v>
      </c>
      <c r="B102">
        <v>8</v>
      </c>
      <c r="C102">
        <v>8</v>
      </c>
      <c r="D102">
        <v>54</v>
      </c>
      <c r="E102" t="s">
        <v>32</v>
      </c>
      <c r="F102" t="s">
        <v>96</v>
      </c>
      <c r="G102">
        <v>27</v>
      </c>
      <c r="H102">
        <v>70</v>
      </c>
      <c r="I102">
        <v>8</v>
      </c>
      <c r="J102" t="s">
        <v>27</v>
      </c>
      <c r="K102">
        <v>12</v>
      </c>
      <c r="P102" s="24">
        <f t="shared" si="22"/>
        <v>2900</v>
      </c>
      <c r="Q102" s="25">
        <f t="shared" si="26"/>
        <v>0.02</v>
      </c>
      <c r="R102" s="14">
        <f t="shared" si="23"/>
        <v>13969264</v>
      </c>
      <c r="S102" s="26">
        <f t="shared" si="24"/>
        <v>-2807952</v>
      </c>
      <c r="T102" s="27">
        <f t="shared" si="25"/>
        <v>1.4728294372558593E-2</v>
      </c>
    </row>
    <row r="103" spans="1:20" x14ac:dyDescent="0.25">
      <c r="A103">
        <v>1</v>
      </c>
      <c r="B103">
        <v>8</v>
      </c>
      <c r="C103">
        <v>8</v>
      </c>
      <c r="D103" t="s">
        <v>66</v>
      </c>
      <c r="E103" t="s">
        <v>32</v>
      </c>
      <c r="F103" t="s">
        <v>70</v>
      </c>
      <c r="G103" t="s">
        <v>93</v>
      </c>
      <c r="H103" t="s">
        <v>62</v>
      </c>
      <c r="I103">
        <v>8</v>
      </c>
      <c r="J103">
        <v>38</v>
      </c>
      <c r="K103" t="s">
        <v>175</v>
      </c>
      <c r="O103" s="40"/>
      <c r="P103" s="24">
        <f t="shared" si="22"/>
        <v>3000</v>
      </c>
      <c r="Q103" s="25">
        <f t="shared" si="26"/>
        <v>0.02</v>
      </c>
      <c r="R103" s="14">
        <f t="shared" si="23"/>
        <v>13818430</v>
      </c>
      <c r="S103" s="26">
        <f t="shared" si="24"/>
        <v>-2958786</v>
      </c>
      <c r="T103" s="27">
        <f t="shared" si="25"/>
        <v>1.5519450187683104E-2</v>
      </c>
    </row>
    <row r="104" spans="1:20" x14ac:dyDescent="0.25">
      <c r="A104"/>
      <c r="B104"/>
      <c r="C104"/>
      <c r="D104"/>
      <c r="E104"/>
      <c r="F104"/>
      <c r="G104"/>
      <c r="H104"/>
      <c r="I104"/>
      <c r="J104"/>
      <c r="K104"/>
      <c r="P104" s="24"/>
      <c r="Q104" s="25"/>
      <c r="R104" s="14"/>
      <c r="S104" s="26"/>
      <c r="T104" s="27"/>
    </row>
    <row r="105" spans="1:20" x14ac:dyDescent="0.25">
      <c r="A105"/>
      <c r="B105"/>
      <c r="C105"/>
      <c r="D105"/>
      <c r="E105"/>
      <c r="F105"/>
      <c r="G105"/>
      <c r="H105"/>
      <c r="I105"/>
      <c r="J105"/>
      <c r="K105"/>
      <c r="O105" s="40"/>
      <c r="P105" s="24"/>
      <c r="Q105" s="25"/>
      <c r="R105" s="14"/>
      <c r="S105" s="26"/>
      <c r="T105" s="27"/>
    </row>
    <row r="106" spans="1:20" x14ac:dyDescent="0.25">
      <c r="A106"/>
      <c r="B106"/>
      <c r="C106"/>
      <c r="D106"/>
      <c r="E106"/>
      <c r="F106"/>
      <c r="G106"/>
      <c r="H106"/>
      <c r="I106"/>
      <c r="J106"/>
      <c r="K106"/>
      <c r="P106" s="24"/>
      <c r="Q106" s="25"/>
      <c r="R106" s="14"/>
      <c r="S106" s="26"/>
      <c r="T106" s="27"/>
    </row>
    <row r="107" spans="1:20" x14ac:dyDescent="0.25">
      <c r="A107"/>
      <c r="B107"/>
      <c r="C107"/>
      <c r="D107"/>
      <c r="E107"/>
      <c r="F107"/>
      <c r="G107"/>
      <c r="H107"/>
      <c r="I107"/>
      <c r="J107"/>
      <c r="K107"/>
      <c r="O107" s="40"/>
      <c r="P107" s="24"/>
      <c r="Q107" s="25"/>
      <c r="R107" s="14"/>
      <c r="S107" s="26"/>
      <c r="T107" s="27"/>
    </row>
    <row r="108" spans="1:20" x14ac:dyDescent="0.25">
      <c r="A108"/>
      <c r="B108"/>
      <c r="C108"/>
      <c r="D108"/>
      <c r="E108"/>
      <c r="F108"/>
      <c r="G108"/>
      <c r="H108"/>
      <c r="I108"/>
      <c r="J108"/>
      <c r="K108"/>
      <c r="P108" s="24"/>
      <c r="Q108" s="25"/>
      <c r="R108" s="14"/>
      <c r="S108" s="26"/>
      <c r="T108" s="27"/>
    </row>
    <row r="109" spans="1:20" x14ac:dyDescent="0.25">
      <c r="A109"/>
      <c r="B109"/>
      <c r="C109"/>
      <c r="D109"/>
      <c r="E109"/>
      <c r="F109"/>
      <c r="G109"/>
      <c r="H109"/>
      <c r="I109"/>
      <c r="J109"/>
      <c r="K109"/>
      <c r="O109" s="40"/>
      <c r="P109" s="24"/>
      <c r="Q109" s="25"/>
      <c r="R109" s="14"/>
      <c r="S109" s="26"/>
      <c r="T109" s="27"/>
    </row>
    <row r="110" spans="1:20" x14ac:dyDescent="0.25">
      <c r="A110"/>
      <c r="B110"/>
      <c r="C110"/>
      <c r="D110"/>
      <c r="E110"/>
      <c r="F110"/>
      <c r="G110"/>
      <c r="H110"/>
      <c r="I110"/>
      <c r="J110"/>
      <c r="K110"/>
      <c r="P110" s="24"/>
      <c r="Q110" s="25"/>
      <c r="R110" s="14"/>
      <c r="S110" s="26"/>
      <c r="T110" s="27"/>
    </row>
    <row r="111" spans="1:20" x14ac:dyDescent="0.25">
      <c r="A111"/>
      <c r="B111"/>
      <c r="C111"/>
      <c r="D111"/>
      <c r="E111"/>
      <c r="F111"/>
      <c r="G111"/>
      <c r="H111"/>
      <c r="I111"/>
      <c r="J111"/>
      <c r="K111"/>
      <c r="O111" s="40"/>
      <c r="P111" s="24"/>
      <c r="Q111" s="25"/>
      <c r="R111" s="14"/>
      <c r="S111" s="26"/>
      <c r="T111" s="27"/>
    </row>
    <row r="112" spans="1:20" x14ac:dyDescent="0.25">
      <c r="A112"/>
      <c r="B112"/>
      <c r="C112"/>
      <c r="D112"/>
      <c r="E112"/>
      <c r="F112"/>
      <c r="G112"/>
      <c r="H112"/>
      <c r="I112"/>
      <c r="J112"/>
      <c r="K112"/>
      <c r="P112" s="24"/>
      <c r="Q112" s="25"/>
      <c r="R112" s="14"/>
      <c r="S112" s="26"/>
      <c r="T112" s="27"/>
    </row>
    <row r="113" spans="1:20" x14ac:dyDescent="0.25">
      <c r="A113"/>
      <c r="B113"/>
      <c r="C113"/>
      <c r="D113"/>
      <c r="E113"/>
      <c r="F113"/>
      <c r="G113"/>
      <c r="H113"/>
      <c r="I113"/>
      <c r="J113"/>
      <c r="K113"/>
      <c r="O113" s="40"/>
      <c r="P113" s="24"/>
      <c r="Q113" s="25"/>
      <c r="R113" s="14"/>
      <c r="S113" s="26"/>
      <c r="T113" s="27"/>
    </row>
    <row r="114" spans="1:20" x14ac:dyDescent="0.25">
      <c r="A114"/>
      <c r="B114"/>
      <c r="C114"/>
      <c r="D114"/>
      <c r="E114"/>
      <c r="F114"/>
      <c r="G114"/>
      <c r="H114"/>
      <c r="I114"/>
      <c r="J114"/>
      <c r="K114"/>
      <c r="P114" s="24"/>
      <c r="Q114" s="25"/>
      <c r="R114" s="14"/>
      <c r="S114" s="26"/>
      <c r="T114" s="27"/>
    </row>
    <row r="115" spans="1:20" x14ac:dyDescent="0.25">
      <c r="A115"/>
      <c r="B115"/>
      <c r="C115"/>
      <c r="D115"/>
      <c r="E115"/>
      <c r="F115"/>
      <c r="G115"/>
      <c r="H115"/>
      <c r="I115"/>
      <c r="J115"/>
      <c r="K115"/>
      <c r="O115" s="40"/>
      <c r="P115" s="24"/>
      <c r="Q115" s="25"/>
      <c r="R115" s="14"/>
      <c r="S115" s="26"/>
      <c r="T115" s="27"/>
    </row>
    <row r="116" spans="1:20" x14ac:dyDescent="0.25">
      <c r="A116"/>
      <c r="B116"/>
      <c r="C116"/>
      <c r="D116"/>
      <c r="E116"/>
      <c r="F116"/>
      <c r="G116"/>
      <c r="H116"/>
      <c r="I116"/>
      <c r="J116"/>
      <c r="K116"/>
      <c r="P116" s="24"/>
      <c r="Q116" s="25"/>
      <c r="R116" s="14"/>
      <c r="S116" s="26"/>
      <c r="T116" s="27"/>
    </row>
    <row r="117" spans="1:20" x14ac:dyDescent="0.25">
      <c r="A117"/>
      <c r="B117"/>
      <c r="C117"/>
      <c r="D117"/>
      <c r="E117"/>
      <c r="F117"/>
      <c r="G117"/>
      <c r="H117"/>
      <c r="I117"/>
      <c r="J117"/>
      <c r="K117"/>
      <c r="O117" s="40"/>
      <c r="P117" s="24"/>
      <c r="Q117" s="25"/>
      <c r="R117" s="14"/>
      <c r="S117" s="26"/>
      <c r="T117" s="27"/>
    </row>
    <row r="118" spans="1:20" x14ac:dyDescent="0.25">
      <c r="A118"/>
      <c r="B118"/>
      <c r="C118"/>
      <c r="D118"/>
      <c r="E118"/>
      <c r="F118"/>
      <c r="G118"/>
      <c r="H118"/>
      <c r="I118"/>
      <c r="J118"/>
      <c r="K118"/>
      <c r="P118" s="24"/>
      <c r="Q118" s="25"/>
      <c r="R118" s="14"/>
      <c r="S118" s="26"/>
      <c r="T118" s="27"/>
    </row>
    <row r="119" spans="1:20" x14ac:dyDescent="0.25">
      <c r="A119"/>
      <c r="B119"/>
      <c r="C119"/>
      <c r="D119"/>
      <c r="E119"/>
      <c r="F119"/>
      <c r="G119"/>
      <c r="H119"/>
      <c r="I119"/>
      <c r="J119"/>
      <c r="K119"/>
      <c r="O119" s="40"/>
      <c r="P119" s="24"/>
      <c r="Q119" s="25"/>
      <c r="R119" s="14"/>
      <c r="S119" s="26"/>
      <c r="T119" s="27"/>
    </row>
    <row r="120" spans="1:20" x14ac:dyDescent="0.25">
      <c r="A120"/>
      <c r="B120"/>
      <c r="C120"/>
      <c r="D120"/>
      <c r="E120"/>
      <c r="F120"/>
      <c r="G120"/>
      <c r="H120"/>
      <c r="I120"/>
      <c r="J120"/>
      <c r="K120"/>
      <c r="P120" s="24"/>
      <c r="Q120" s="25"/>
      <c r="R120" s="14"/>
      <c r="S120" s="26"/>
      <c r="T120" s="27"/>
    </row>
    <row r="121" spans="1:20" x14ac:dyDescent="0.25">
      <c r="A121" s="41"/>
      <c r="B121" s="41"/>
      <c r="C121" s="41"/>
      <c r="D121" s="41"/>
      <c r="E121" s="41"/>
      <c r="F121" s="41"/>
      <c r="G121" s="41"/>
      <c r="H121" s="41"/>
      <c r="I121" s="41"/>
      <c r="J121" s="41"/>
      <c r="K121" s="41"/>
      <c r="O121" s="40"/>
      <c r="P121" s="24"/>
      <c r="Q121" s="25"/>
      <c r="R121" s="14"/>
      <c r="S121" s="26"/>
      <c r="T121" s="27"/>
    </row>
    <row r="122" spans="1:20" x14ac:dyDescent="0.25">
      <c r="A122" s="41"/>
      <c r="B122" s="41"/>
      <c r="C122" s="41"/>
      <c r="D122" s="41"/>
      <c r="E122" s="41"/>
      <c r="F122" s="41"/>
      <c r="G122" s="41"/>
      <c r="H122" s="41"/>
      <c r="I122" s="41"/>
      <c r="J122" s="41"/>
      <c r="K122" s="41"/>
      <c r="O122" s="40"/>
      <c r="P122" s="24"/>
      <c r="Q122" s="25"/>
      <c r="R122" s="14"/>
      <c r="S122" s="26"/>
      <c r="T122" s="27"/>
    </row>
    <row r="123" spans="1:20" x14ac:dyDescent="0.25">
      <c r="A123" s="41"/>
      <c r="B123" s="41"/>
      <c r="C123" s="41"/>
      <c r="D123" s="41"/>
      <c r="E123" s="41"/>
      <c r="F123" s="41"/>
      <c r="G123" s="41"/>
      <c r="H123" s="41"/>
      <c r="I123" s="41"/>
      <c r="J123" s="41"/>
      <c r="K123" s="41"/>
      <c r="O123" s="40"/>
      <c r="P123" s="24"/>
      <c r="Q123" s="25"/>
      <c r="R123" s="14"/>
      <c r="S123" s="26"/>
      <c r="T123" s="27"/>
    </row>
    <row r="124" spans="1:20" x14ac:dyDescent="0.25">
      <c r="A124" s="41"/>
      <c r="B124" s="41"/>
      <c r="C124" s="41"/>
      <c r="D124" s="41"/>
      <c r="E124" s="41"/>
      <c r="F124" s="41"/>
      <c r="G124" s="41"/>
      <c r="H124" s="41"/>
      <c r="I124" s="41"/>
      <c r="J124" s="41"/>
      <c r="K124" s="41"/>
      <c r="O124" s="40"/>
      <c r="P124" s="24"/>
      <c r="Q124" s="25"/>
      <c r="R124" s="14"/>
      <c r="S124" s="26"/>
      <c r="T124" s="27"/>
    </row>
    <row r="125" spans="1:20" x14ac:dyDescent="0.25">
      <c r="A125" s="41"/>
      <c r="B125" s="41"/>
      <c r="C125" s="41"/>
      <c r="D125" s="41"/>
      <c r="E125" s="41"/>
      <c r="F125" s="41"/>
      <c r="G125" s="41"/>
      <c r="H125" s="41"/>
      <c r="I125" s="41"/>
      <c r="J125" s="41"/>
      <c r="K125" s="41"/>
      <c r="O125" s="40"/>
      <c r="P125" s="24"/>
      <c r="Q125" s="25"/>
      <c r="R125" s="14"/>
      <c r="S125" s="26"/>
      <c r="T125" s="27"/>
    </row>
    <row r="126" spans="1:20" x14ac:dyDescent="0.25">
      <c r="A126" s="41"/>
      <c r="B126" s="41"/>
      <c r="C126" s="41"/>
      <c r="D126" s="41"/>
      <c r="E126" s="41"/>
      <c r="F126" s="41"/>
      <c r="G126" s="41"/>
      <c r="H126" s="41"/>
      <c r="I126" s="41"/>
      <c r="J126" s="41"/>
      <c r="K126" s="41"/>
      <c r="O126" s="40"/>
      <c r="P126" s="24"/>
      <c r="Q126" s="25"/>
      <c r="R126" s="14"/>
      <c r="S126" s="26"/>
      <c r="T126" s="27"/>
    </row>
    <row r="127" spans="1:20" x14ac:dyDescent="0.25">
      <c r="A127" s="41"/>
      <c r="B127" s="41"/>
      <c r="C127" s="41"/>
      <c r="D127" s="41"/>
      <c r="E127" s="41"/>
      <c r="F127" s="41"/>
      <c r="G127" s="41"/>
      <c r="H127" s="41"/>
      <c r="I127" s="41"/>
      <c r="J127" s="41"/>
      <c r="K127" s="41"/>
      <c r="O127" s="40"/>
      <c r="P127" s="24"/>
      <c r="Q127" s="25"/>
      <c r="R127" s="14"/>
      <c r="S127" s="26"/>
      <c r="T127" s="27"/>
    </row>
    <row r="128" spans="1:20" x14ac:dyDescent="0.25">
      <c r="A128" s="41"/>
      <c r="B128" s="41"/>
      <c r="C128" s="41"/>
      <c r="D128" s="41"/>
      <c r="E128" s="41"/>
      <c r="F128" s="41"/>
      <c r="G128" s="41"/>
      <c r="H128" s="41"/>
      <c r="I128" s="41"/>
      <c r="J128" s="41"/>
      <c r="K128" s="41"/>
      <c r="O128" s="40"/>
      <c r="P128" s="24"/>
      <c r="Q128" s="25"/>
      <c r="R128" s="14"/>
      <c r="S128" s="26"/>
      <c r="T128" s="27"/>
    </row>
    <row r="129" spans="1:20" x14ac:dyDescent="0.25">
      <c r="A129" s="41"/>
      <c r="B129" s="41"/>
      <c r="C129" s="41"/>
      <c r="D129" s="41"/>
      <c r="E129" s="41"/>
      <c r="F129" s="41"/>
      <c r="G129" s="41"/>
      <c r="H129" s="41"/>
      <c r="I129" s="41"/>
      <c r="J129" s="41"/>
      <c r="K129" s="41"/>
      <c r="O129" s="40"/>
      <c r="P129" s="24"/>
      <c r="Q129" s="25"/>
      <c r="R129" s="14"/>
      <c r="S129" s="26"/>
      <c r="T129" s="27"/>
    </row>
    <row r="130" spans="1:20" x14ac:dyDescent="0.25">
      <c r="A130" s="41"/>
      <c r="B130" s="41"/>
      <c r="C130" s="41"/>
      <c r="D130" s="41"/>
      <c r="E130" s="41"/>
      <c r="F130" s="41"/>
      <c r="G130" s="41"/>
      <c r="H130" s="41"/>
      <c r="I130" s="41"/>
      <c r="J130" s="41"/>
      <c r="K130" s="41"/>
      <c r="O130" s="40"/>
      <c r="P130" s="24"/>
      <c r="Q130" s="25"/>
      <c r="R130" s="14"/>
      <c r="S130" s="26"/>
      <c r="T130" s="27"/>
    </row>
    <row r="131" spans="1:20" x14ac:dyDescent="0.25">
      <c r="A131" s="41"/>
      <c r="B131" s="41"/>
      <c r="C131" s="41"/>
      <c r="D131" s="41"/>
      <c r="E131" s="41"/>
      <c r="F131" s="41"/>
      <c r="G131" s="41"/>
      <c r="H131" s="41"/>
      <c r="I131" s="41"/>
      <c r="J131" s="41"/>
      <c r="K131" s="41"/>
      <c r="O131" s="40"/>
      <c r="P131" s="24"/>
      <c r="Q131" s="25"/>
      <c r="R131" s="14"/>
      <c r="S131" s="26"/>
      <c r="T131" s="27"/>
    </row>
    <row r="132" spans="1:20" x14ac:dyDescent="0.25">
      <c r="A132" s="41"/>
      <c r="B132" s="41"/>
      <c r="C132" s="41"/>
      <c r="D132" s="41"/>
      <c r="E132" s="41"/>
      <c r="F132" s="41"/>
      <c r="G132" s="41"/>
      <c r="H132" s="41"/>
      <c r="I132" s="41"/>
      <c r="J132" s="41"/>
      <c r="K132" s="41"/>
      <c r="O132" s="40"/>
      <c r="P132" s="24"/>
      <c r="Q132" s="25"/>
      <c r="R132" s="14"/>
      <c r="S132" s="26"/>
      <c r="T132" s="27"/>
    </row>
    <row r="133" spans="1:20" x14ac:dyDescent="0.25">
      <c r="A133" s="41"/>
      <c r="B133" s="41"/>
      <c r="C133" s="41"/>
      <c r="D133" s="41"/>
      <c r="E133" s="41"/>
      <c r="F133" s="41"/>
      <c r="G133" s="41"/>
      <c r="H133" s="41"/>
      <c r="I133" s="41"/>
      <c r="J133" s="41"/>
      <c r="K133" s="41"/>
      <c r="O133" s="40"/>
      <c r="P133" s="24"/>
      <c r="Q133" s="25"/>
      <c r="R133" s="14"/>
      <c r="S133" s="26"/>
      <c r="T133" s="27"/>
    </row>
    <row r="134" spans="1:20" x14ac:dyDescent="0.25">
      <c r="A134"/>
      <c r="B134"/>
      <c r="C134"/>
      <c r="D134"/>
      <c r="E134"/>
      <c r="F134"/>
      <c r="G134"/>
      <c r="H134"/>
      <c r="I134"/>
      <c r="J134"/>
      <c r="K134"/>
      <c r="P134" s="24"/>
      <c r="Q134" s="25"/>
      <c r="R134" s="14"/>
      <c r="S134" s="26"/>
      <c r="T134" s="27"/>
    </row>
    <row r="135" spans="1:20" x14ac:dyDescent="0.25">
      <c r="A135"/>
      <c r="B135"/>
      <c r="C135"/>
      <c r="D135"/>
      <c r="E135"/>
      <c r="F135"/>
      <c r="G135"/>
      <c r="H135"/>
      <c r="I135"/>
      <c r="J135"/>
      <c r="K135"/>
      <c r="P135" s="24"/>
      <c r="Q135" s="25"/>
      <c r="R135" s="14"/>
      <c r="S135" s="26"/>
      <c r="T135" s="27"/>
    </row>
    <row r="136" spans="1:20" x14ac:dyDescent="0.25">
      <c r="A136"/>
      <c r="B136"/>
      <c r="C136"/>
      <c r="D136"/>
      <c r="E136"/>
      <c r="F136"/>
      <c r="G136"/>
      <c r="H136"/>
      <c r="I136"/>
      <c r="J136"/>
      <c r="K136"/>
      <c r="P136" s="24"/>
      <c r="Q136" s="25"/>
      <c r="R136" s="14"/>
      <c r="S136" s="26"/>
      <c r="T136" s="27"/>
    </row>
  </sheetData>
  <mergeCells count="17">
    <mergeCell ref="J15:N15"/>
    <mergeCell ref="A18:T18"/>
    <mergeCell ref="A19:O19"/>
    <mergeCell ref="J9:N9"/>
    <mergeCell ref="J3:L3"/>
    <mergeCell ref="J4:L4"/>
    <mergeCell ref="J5:L5"/>
    <mergeCell ref="J6:L6"/>
    <mergeCell ref="J8:N8"/>
    <mergeCell ref="J10:N10"/>
    <mergeCell ref="J11:N11"/>
    <mergeCell ref="J12:N12"/>
    <mergeCell ref="J13:N13"/>
    <mergeCell ref="J14:N14"/>
    <mergeCell ref="J16:N16"/>
    <mergeCell ref="A71:T71"/>
    <mergeCell ref="A72:O72"/>
  </mergeCells>
  <conditionalFormatting sqref="S134:S136">
    <cfRule type="cellIs" dxfId="11" priority="6" operator="lessThan">
      <formula>0</formula>
    </cfRule>
  </conditionalFormatting>
  <conditionalFormatting sqref="S20:S70">
    <cfRule type="cellIs" dxfId="10" priority="3" operator="lessThan">
      <formula>0</formula>
    </cfRule>
  </conditionalFormatting>
  <conditionalFormatting sqref="S121:S133">
    <cfRule type="cellIs" dxfId="9" priority="2" operator="lessThan">
      <formula>0</formula>
    </cfRule>
  </conditionalFormatting>
  <conditionalFormatting sqref="S73:S120">
    <cfRule type="cellIs" dxfId="8" priority="1" operator="lessThan">
      <formula>0</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9"/>
  <sheetViews>
    <sheetView zoomScale="70" zoomScaleNormal="70" workbookViewId="0">
      <selection activeCell="A88" sqref="A88:XFD201"/>
    </sheetView>
  </sheetViews>
  <sheetFormatPr defaultRowHeight="15" x14ac:dyDescent="0.25"/>
  <cols>
    <col min="1" max="3" width="3.7109375" style="1" customWidth="1"/>
    <col min="4" max="5" width="3.7109375" style="20" customWidth="1"/>
    <col min="6" max="8" width="3.7109375" style="21" customWidth="1"/>
    <col min="9" max="9" width="3.7109375" style="22" customWidth="1"/>
    <col min="10" max="11" width="3.7109375" style="23" customWidth="1"/>
    <col min="12" max="15" width="3.7109375" style="1" customWidth="1"/>
    <col min="16" max="17" width="15.7109375" customWidth="1"/>
    <col min="18" max="19" width="15.7109375" hidden="1" customWidth="1"/>
    <col min="20" max="20" width="15.7109375" style="3" customWidth="1"/>
  </cols>
  <sheetData>
    <row r="1" spans="4:20" x14ac:dyDescent="0.25">
      <c r="D1" s="1"/>
      <c r="E1" s="1"/>
      <c r="F1" s="1"/>
      <c r="G1" s="1"/>
      <c r="H1" s="1"/>
      <c r="I1" s="2"/>
      <c r="J1" s="2"/>
      <c r="K1" s="2"/>
      <c r="L1" s="2"/>
      <c r="M1" s="2"/>
      <c r="N1" s="2"/>
    </row>
    <row r="2" spans="4:20" x14ac:dyDescent="0.25">
      <c r="D2" s="1"/>
      <c r="E2" s="1"/>
      <c r="F2" s="1"/>
      <c r="G2" s="1"/>
      <c r="H2" s="1"/>
      <c r="I2" s="2"/>
      <c r="J2" s="2"/>
      <c r="K2" s="2"/>
      <c r="L2" s="2"/>
      <c r="M2" s="2"/>
      <c r="N2" s="2"/>
    </row>
    <row r="3" spans="4:20" x14ac:dyDescent="0.25">
      <c r="D3" s="1"/>
      <c r="E3" s="1"/>
      <c r="F3" s="1"/>
      <c r="G3" s="1"/>
      <c r="H3" s="1"/>
      <c r="I3" s="4" t="s">
        <v>140</v>
      </c>
      <c r="J3" s="59">
        <v>3.3</v>
      </c>
      <c r="K3" s="59"/>
      <c r="L3" s="59"/>
      <c r="M3" s="2"/>
      <c r="N3" s="2"/>
    </row>
    <row r="4" spans="4:20" x14ac:dyDescent="0.25">
      <c r="D4" s="1"/>
      <c r="E4" s="1"/>
      <c r="F4" s="1"/>
      <c r="G4" s="1"/>
      <c r="H4" s="1"/>
      <c r="I4" s="5" t="s">
        <v>141</v>
      </c>
      <c r="J4" s="59">
        <v>1.5</v>
      </c>
      <c r="K4" s="59"/>
      <c r="L4" s="59"/>
      <c r="M4" s="2"/>
      <c r="N4" s="2"/>
    </row>
    <row r="5" spans="4:20" x14ac:dyDescent="0.25">
      <c r="D5" s="1"/>
      <c r="E5" s="1"/>
      <c r="F5" s="1"/>
      <c r="G5" s="1"/>
      <c r="H5" s="1"/>
      <c r="I5" s="5" t="s">
        <v>142</v>
      </c>
      <c r="J5" s="60">
        <v>24</v>
      </c>
      <c r="K5" s="60"/>
      <c r="L5" s="60"/>
      <c r="M5" s="2"/>
      <c r="N5" s="2"/>
    </row>
    <row r="6" spans="4:20" x14ac:dyDescent="0.25">
      <c r="D6" s="1"/>
      <c r="E6" s="1"/>
      <c r="F6" s="1"/>
      <c r="G6" s="1"/>
      <c r="H6" s="1"/>
      <c r="I6" s="5" t="s">
        <v>143</v>
      </c>
      <c r="J6" s="61">
        <f>J4/J3*(2^($J$5-1))</f>
        <v>3813003.6363636367</v>
      </c>
      <c r="K6" s="61"/>
      <c r="L6" s="61"/>
      <c r="M6" s="6"/>
      <c r="N6" s="6"/>
      <c r="O6" s="7"/>
    </row>
    <row r="7" spans="4:20" x14ac:dyDescent="0.25">
      <c r="D7" s="1"/>
      <c r="E7" s="1"/>
      <c r="F7" s="1"/>
      <c r="G7" s="1"/>
      <c r="H7" s="1"/>
      <c r="I7" s="8"/>
      <c r="J7" s="9"/>
      <c r="K7" s="9"/>
      <c r="L7" s="9"/>
      <c r="M7" s="9"/>
      <c r="N7" s="9"/>
      <c r="O7" s="10"/>
      <c r="T7" s="72" t="s">
        <v>190</v>
      </c>
    </row>
    <row r="8" spans="4:20" x14ac:dyDescent="0.25">
      <c r="D8" s="1"/>
      <c r="E8" s="1"/>
      <c r="F8" s="1"/>
      <c r="G8" s="1"/>
      <c r="H8" s="1"/>
      <c r="I8" s="4" t="s">
        <v>144</v>
      </c>
      <c r="J8" s="62" t="s">
        <v>145</v>
      </c>
      <c r="K8" s="62"/>
      <c r="L8" s="62"/>
      <c r="M8" s="62"/>
      <c r="N8" s="62"/>
      <c r="O8" s="10"/>
      <c r="T8" s="72" t="s">
        <v>215</v>
      </c>
    </row>
    <row r="9" spans="4:20" x14ac:dyDescent="0.25">
      <c r="D9" s="1"/>
      <c r="E9" s="1"/>
      <c r="F9" s="1"/>
      <c r="G9" s="1"/>
      <c r="H9" s="1"/>
      <c r="I9" s="11">
        <v>1</v>
      </c>
      <c r="J9" s="58">
        <f>2*10^-9</f>
        <v>2.0000000000000001E-9</v>
      </c>
      <c r="K9" s="58"/>
      <c r="L9" s="58"/>
      <c r="M9" s="58"/>
      <c r="N9" s="58"/>
      <c r="O9" s="12" t="s">
        <v>146</v>
      </c>
      <c r="T9" s="72" t="s">
        <v>212</v>
      </c>
    </row>
    <row r="10" spans="4:20" x14ac:dyDescent="0.25">
      <c r="D10" s="1"/>
      <c r="E10" s="1"/>
      <c r="F10" s="1"/>
      <c r="G10" s="1"/>
      <c r="H10" s="1"/>
      <c r="I10" s="11">
        <v>2</v>
      </c>
      <c r="J10" s="58">
        <f>20*10^-9</f>
        <v>2E-8</v>
      </c>
      <c r="K10" s="58"/>
      <c r="L10" s="58"/>
      <c r="M10" s="58"/>
      <c r="N10" s="58"/>
      <c r="O10" s="12" t="s">
        <v>147</v>
      </c>
    </row>
    <row r="11" spans="4:20" x14ac:dyDescent="0.25">
      <c r="D11" s="1"/>
      <c r="E11" s="1"/>
      <c r="F11" s="1"/>
      <c r="G11" s="1"/>
      <c r="H11" s="1"/>
      <c r="I11" s="11">
        <v>3</v>
      </c>
      <c r="J11" s="58">
        <f>200*10^-9</f>
        <v>2.0000000000000002E-7</v>
      </c>
      <c r="K11" s="58"/>
      <c r="L11" s="58"/>
      <c r="M11" s="58"/>
      <c r="N11" s="58"/>
      <c r="O11" s="12" t="s">
        <v>148</v>
      </c>
    </row>
    <row r="12" spans="4:20" x14ac:dyDescent="0.25">
      <c r="D12" s="1"/>
      <c r="E12" s="1"/>
      <c r="F12" s="1"/>
      <c r="G12" s="1"/>
      <c r="H12" s="1"/>
      <c r="I12" s="11">
        <v>4</v>
      </c>
      <c r="J12" s="58">
        <f>2*10^-6</f>
        <v>1.9999999999999999E-6</v>
      </c>
      <c r="K12" s="58"/>
      <c r="L12" s="58"/>
      <c r="M12" s="58"/>
      <c r="N12" s="58"/>
      <c r="O12" s="12" t="s">
        <v>149</v>
      </c>
    </row>
    <row r="13" spans="4:20" x14ac:dyDescent="0.25">
      <c r="D13" s="1"/>
      <c r="E13" s="1"/>
      <c r="F13" s="1"/>
      <c r="G13" s="1"/>
      <c r="H13" s="1"/>
      <c r="I13" s="11">
        <v>5</v>
      </c>
      <c r="J13" s="58">
        <f>20*10^-6</f>
        <v>1.9999999999999998E-5</v>
      </c>
      <c r="K13" s="58"/>
      <c r="L13" s="58"/>
      <c r="M13" s="58"/>
      <c r="N13" s="58"/>
      <c r="O13" s="12" t="s">
        <v>150</v>
      </c>
    </row>
    <row r="14" spans="4:20" x14ac:dyDescent="0.25">
      <c r="D14" s="1"/>
      <c r="E14" s="1"/>
      <c r="F14" s="1"/>
      <c r="G14" s="1"/>
      <c r="H14" s="1"/>
      <c r="I14" s="11">
        <v>6</v>
      </c>
      <c r="J14" s="58">
        <f>200*10^-6</f>
        <v>1.9999999999999998E-4</v>
      </c>
      <c r="K14" s="58"/>
      <c r="L14" s="58"/>
      <c r="M14" s="58"/>
      <c r="N14" s="58"/>
      <c r="O14" s="12" t="s">
        <v>151</v>
      </c>
    </row>
    <row r="15" spans="4:20" x14ac:dyDescent="0.25">
      <c r="D15" s="1"/>
      <c r="E15" s="1"/>
      <c r="F15" s="1"/>
      <c r="G15" s="1"/>
      <c r="H15" s="1"/>
      <c r="I15" s="11">
        <v>7</v>
      </c>
      <c r="J15" s="58">
        <f>2*10^-3</f>
        <v>2E-3</v>
      </c>
      <c r="K15" s="58"/>
      <c r="L15" s="58"/>
      <c r="M15" s="58"/>
      <c r="N15" s="58"/>
      <c r="O15" s="12" t="s">
        <v>152</v>
      </c>
      <c r="R15" s="13"/>
      <c r="T15" s="14"/>
    </row>
    <row r="16" spans="4:20" x14ac:dyDescent="0.25">
      <c r="D16" s="1"/>
      <c r="E16" s="1"/>
      <c r="F16" s="1"/>
      <c r="G16" s="1"/>
      <c r="H16" s="1"/>
      <c r="I16" s="15">
        <v>8</v>
      </c>
      <c r="J16" s="58">
        <f>20*10^-3</f>
        <v>0.02</v>
      </c>
      <c r="K16" s="58"/>
      <c r="L16" s="58"/>
      <c r="M16" s="58"/>
      <c r="N16" s="58"/>
      <c r="O16" s="12" t="s">
        <v>153</v>
      </c>
    </row>
    <row r="17" spans="1:20" x14ac:dyDescent="0.25">
      <c r="D17" s="1"/>
      <c r="E17" s="1"/>
      <c r="F17" s="1"/>
      <c r="G17" s="1"/>
      <c r="H17" s="1"/>
      <c r="I17" s="2"/>
      <c r="J17" s="2"/>
      <c r="K17" s="2"/>
      <c r="L17" s="2"/>
      <c r="M17" s="2"/>
      <c r="N17" s="2"/>
    </row>
    <row r="18" spans="1:20" ht="18.75" x14ac:dyDescent="0.25">
      <c r="A18" s="63" t="s">
        <v>160</v>
      </c>
      <c r="B18" s="64"/>
      <c r="C18" s="64"/>
      <c r="D18" s="64"/>
      <c r="E18" s="64"/>
      <c r="F18" s="64"/>
      <c r="G18" s="64"/>
      <c r="H18" s="64"/>
      <c r="I18" s="64"/>
      <c r="J18" s="64"/>
      <c r="K18" s="64"/>
      <c r="L18" s="64"/>
      <c r="M18" s="64"/>
      <c r="N18" s="64"/>
      <c r="O18" s="64"/>
      <c r="P18" s="64"/>
      <c r="Q18" s="64"/>
      <c r="R18" s="64"/>
      <c r="S18" s="64"/>
      <c r="T18" s="64"/>
    </row>
    <row r="19" spans="1:20" ht="30" x14ac:dyDescent="0.25">
      <c r="A19" s="65" t="s">
        <v>154</v>
      </c>
      <c r="B19" s="65"/>
      <c r="C19" s="65"/>
      <c r="D19" s="65"/>
      <c r="E19" s="65"/>
      <c r="F19" s="65"/>
      <c r="G19" s="65"/>
      <c r="H19" s="65"/>
      <c r="I19" s="65"/>
      <c r="J19" s="65"/>
      <c r="K19" s="65"/>
      <c r="L19" s="65"/>
      <c r="M19" s="65"/>
      <c r="N19" s="65"/>
      <c r="O19" s="65"/>
      <c r="P19" s="16" t="s">
        <v>155</v>
      </c>
      <c r="Q19" s="17" t="s">
        <v>156</v>
      </c>
      <c r="R19" s="17" t="s">
        <v>157</v>
      </c>
      <c r="S19" s="17" t="s">
        <v>158</v>
      </c>
      <c r="T19" s="18" t="s">
        <v>159</v>
      </c>
    </row>
    <row r="20" spans="1:20" x14ac:dyDescent="0.25">
      <c r="A20">
        <v>1</v>
      </c>
      <c r="B20">
        <v>8</v>
      </c>
      <c r="C20">
        <v>8</v>
      </c>
      <c r="D20">
        <v>0</v>
      </c>
      <c r="E20">
        <v>0</v>
      </c>
      <c r="F20">
        <v>0</v>
      </c>
      <c r="G20">
        <v>4</v>
      </c>
      <c r="H20" t="s">
        <v>72</v>
      </c>
      <c r="I20">
        <v>8</v>
      </c>
      <c r="J20" t="s">
        <v>65</v>
      </c>
      <c r="K20">
        <v>51</v>
      </c>
      <c r="P20" s="24">
        <f t="shared" ref="P20:P50" si="0">IF((HEX2DEC(E20)*256) + HEX2DEC(D20) &gt;= 32768, (HEX2DEC(E20)*256) + HEX2DEC(D20)-65536, (HEX2DEC(E20)*256) + HEX2DEC(D20))</f>
        <v>0</v>
      </c>
      <c r="Q20" s="25">
        <f t="shared" ref="Q20:Q50" si="1">LOOKUP(VALUE(I20),$I$9:$I$16,$J$9:$J$16)</f>
        <v>0.02</v>
      </c>
      <c r="R20" s="14">
        <f t="shared" ref="R20:R50" si="2">(HEX2DEC(F20)*65536) + (HEX2DEC(G20)*256) + HEX2DEC(H20)</f>
        <v>1193</v>
      </c>
      <c r="S20" s="26">
        <f t="shared" ref="S20:S50" si="3">IF(R20&gt;=(2^($J$5-1)), -((2^$J$5)-R20), R20)</f>
        <v>1193</v>
      </c>
      <c r="T20" s="27">
        <f t="shared" ref="T20:T50" si="4">-(S20/$J$6*Q20)</f>
        <v>-6.2575340270996091E-6</v>
      </c>
    </row>
    <row r="21" spans="1:20" x14ac:dyDescent="0.25">
      <c r="A21">
        <v>1</v>
      </c>
      <c r="B21">
        <v>8</v>
      </c>
      <c r="C21">
        <v>8</v>
      </c>
      <c r="D21">
        <v>64</v>
      </c>
      <c r="E21">
        <v>0</v>
      </c>
      <c r="F21">
        <v>0</v>
      </c>
      <c r="G21">
        <v>4</v>
      </c>
      <c r="H21" t="s">
        <v>72</v>
      </c>
      <c r="I21">
        <v>8</v>
      </c>
      <c r="J21" t="s">
        <v>178</v>
      </c>
      <c r="K21">
        <v>75</v>
      </c>
      <c r="O21" s="40"/>
      <c r="P21" s="24">
        <f t="shared" si="0"/>
        <v>100</v>
      </c>
      <c r="Q21" s="25">
        <f t="shared" si="1"/>
        <v>0.02</v>
      </c>
      <c r="R21" s="14">
        <f t="shared" si="2"/>
        <v>1193</v>
      </c>
      <c r="S21" s="26">
        <f t="shared" si="3"/>
        <v>1193</v>
      </c>
      <c r="T21" s="27">
        <f t="shared" si="4"/>
        <v>-6.2575340270996091E-6</v>
      </c>
    </row>
    <row r="22" spans="1:20" ht="18.75" customHeight="1" x14ac:dyDescent="0.25">
      <c r="A22">
        <v>1</v>
      </c>
      <c r="B22">
        <v>8</v>
      </c>
      <c r="C22">
        <v>8</v>
      </c>
      <c r="D22" t="s">
        <v>34</v>
      </c>
      <c r="E22">
        <v>0</v>
      </c>
      <c r="F22">
        <v>0</v>
      </c>
      <c r="G22">
        <v>4</v>
      </c>
      <c r="H22">
        <v>73</v>
      </c>
      <c r="I22">
        <v>8</v>
      </c>
      <c r="J22" t="s">
        <v>51</v>
      </c>
      <c r="K22">
        <v>79</v>
      </c>
      <c r="P22" s="24">
        <f t="shared" si="0"/>
        <v>200</v>
      </c>
      <c r="Q22" s="25">
        <f t="shared" si="1"/>
        <v>0.02</v>
      </c>
      <c r="R22" s="14">
        <f t="shared" si="2"/>
        <v>1139</v>
      </c>
      <c r="S22" s="26">
        <f t="shared" si="3"/>
        <v>1139</v>
      </c>
      <c r="T22" s="27">
        <f t="shared" si="4"/>
        <v>-5.9742927551269522E-6</v>
      </c>
    </row>
    <row r="23" spans="1:20" x14ac:dyDescent="0.25">
      <c r="A23">
        <v>1</v>
      </c>
      <c r="B23">
        <v>8</v>
      </c>
      <c r="C23">
        <v>8</v>
      </c>
      <c r="D23" t="s">
        <v>47</v>
      </c>
      <c r="E23">
        <v>1</v>
      </c>
      <c r="F23">
        <v>0</v>
      </c>
      <c r="G23">
        <v>2</v>
      </c>
      <c r="H23" t="s">
        <v>22</v>
      </c>
      <c r="I23">
        <v>8</v>
      </c>
      <c r="J23">
        <v>51</v>
      </c>
      <c r="K23" t="s">
        <v>84</v>
      </c>
      <c r="P23" s="24">
        <f t="shared" si="0"/>
        <v>300</v>
      </c>
      <c r="Q23" s="25">
        <f t="shared" si="1"/>
        <v>0.02</v>
      </c>
      <c r="R23" s="14">
        <f t="shared" si="2"/>
        <v>755</v>
      </c>
      <c r="S23" s="26">
        <f t="shared" si="3"/>
        <v>755</v>
      </c>
      <c r="T23" s="27">
        <f t="shared" si="4"/>
        <v>-3.960132598876953E-6</v>
      </c>
    </row>
    <row r="24" spans="1:20" x14ac:dyDescent="0.25">
      <c r="A24">
        <v>1</v>
      </c>
      <c r="B24">
        <v>8</v>
      </c>
      <c r="C24">
        <v>8</v>
      </c>
      <c r="D24">
        <v>90</v>
      </c>
      <c r="E24">
        <v>1</v>
      </c>
      <c r="F24" t="s">
        <v>14</v>
      </c>
      <c r="G24" t="s">
        <v>45</v>
      </c>
      <c r="H24" t="s">
        <v>127</v>
      </c>
      <c r="I24">
        <v>8</v>
      </c>
      <c r="J24">
        <v>58</v>
      </c>
      <c r="K24" t="s">
        <v>172</v>
      </c>
      <c r="P24" s="24">
        <f t="shared" si="0"/>
        <v>400</v>
      </c>
      <c r="Q24" s="25">
        <f t="shared" si="1"/>
        <v>0.02</v>
      </c>
      <c r="R24" s="14">
        <f t="shared" si="2"/>
        <v>16775092</v>
      </c>
      <c r="S24" s="26">
        <f t="shared" si="3"/>
        <v>-2124</v>
      </c>
      <c r="T24" s="27">
        <f t="shared" si="4"/>
        <v>1.1140823364257811E-5</v>
      </c>
    </row>
    <row r="25" spans="1:20" x14ac:dyDescent="0.25">
      <c r="A25">
        <v>1</v>
      </c>
      <c r="B25">
        <v>8</v>
      </c>
      <c r="C25">
        <v>8</v>
      </c>
      <c r="D25" t="s">
        <v>60</v>
      </c>
      <c r="E25">
        <v>1</v>
      </c>
      <c r="F25" t="s">
        <v>14</v>
      </c>
      <c r="G25" t="s">
        <v>127</v>
      </c>
      <c r="H25" t="s">
        <v>31</v>
      </c>
      <c r="I25">
        <v>8</v>
      </c>
      <c r="J25" t="s">
        <v>114</v>
      </c>
      <c r="K25">
        <v>16</v>
      </c>
      <c r="O25" s="40"/>
      <c r="P25" s="24">
        <f t="shared" si="0"/>
        <v>500</v>
      </c>
      <c r="Q25" s="25">
        <f t="shared" si="1"/>
        <v>0.02</v>
      </c>
      <c r="R25" s="14">
        <f t="shared" si="2"/>
        <v>16757981</v>
      </c>
      <c r="S25" s="26">
        <f t="shared" si="3"/>
        <v>-19235</v>
      </c>
      <c r="T25" s="27">
        <f t="shared" si="4"/>
        <v>1.0089159011840819E-4</v>
      </c>
    </row>
    <row r="26" spans="1:20" x14ac:dyDescent="0.25">
      <c r="A26">
        <v>1</v>
      </c>
      <c r="B26">
        <v>8</v>
      </c>
      <c r="C26">
        <v>8</v>
      </c>
      <c r="D26">
        <v>58</v>
      </c>
      <c r="E26">
        <v>2</v>
      </c>
      <c r="F26" t="s">
        <v>21</v>
      </c>
      <c r="G26" t="s">
        <v>1</v>
      </c>
      <c r="H26" t="s">
        <v>59</v>
      </c>
      <c r="I26">
        <v>8</v>
      </c>
      <c r="J26">
        <v>54</v>
      </c>
      <c r="K26">
        <v>65</v>
      </c>
      <c r="P26" s="24">
        <f t="shared" si="0"/>
        <v>600</v>
      </c>
      <c r="Q26" s="25">
        <f t="shared" si="1"/>
        <v>0.02</v>
      </c>
      <c r="R26" s="14">
        <f t="shared" si="2"/>
        <v>16706774</v>
      </c>
      <c r="S26" s="26">
        <f t="shared" si="3"/>
        <v>-70442</v>
      </c>
      <c r="T26" s="27">
        <f t="shared" si="4"/>
        <v>3.6948299407958983E-4</v>
      </c>
    </row>
    <row r="27" spans="1:20" x14ac:dyDescent="0.25">
      <c r="A27">
        <v>1</v>
      </c>
      <c r="B27">
        <v>8</v>
      </c>
      <c r="C27">
        <v>8</v>
      </c>
      <c r="D27" t="s">
        <v>71</v>
      </c>
      <c r="E27">
        <v>2</v>
      </c>
      <c r="F27" t="s">
        <v>24</v>
      </c>
      <c r="G27" t="s">
        <v>26</v>
      </c>
      <c r="H27" t="s">
        <v>168</v>
      </c>
      <c r="I27">
        <v>8</v>
      </c>
      <c r="J27">
        <v>25</v>
      </c>
      <c r="K27" t="s">
        <v>53</v>
      </c>
      <c r="O27" s="40"/>
      <c r="P27" s="24">
        <f t="shared" si="0"/>
        <v>700</v>
      </c>
      <c r="Q27" s="25">
        <f t="shared" si="1"/>
        <v>0.02</v>
      </c>
      <c r="R27" s="14">
        <f t="shared" si="2"/>
        <v>16625054</v>
      </c>
      <c r="S27" s="26">
        <f t="shared" si="3"/>
        <v>-152162</v>
      </c>
      <c r="T27" s="27">
        <f t="shared" si="4"/>
        <v>7.9812145233154293E-4</v>
      </c>
    </row>
    <row r="28" spans="1:20" x14ac:dyDescent="0.25">
      <c r="A28">
        <v>1</v>
      </c>
      <c r="B28">
        <v>8</v>
      </c>
      <c r="C28">
        <v>8</v>
      </c>
      <c r="D28">
        <v>20</v>
      </c>
      <c r="E28">
        <v>3</v>
      </c>
      <c r="F28" t="s">
        <v>74</v>
      </c>
      <c r="G28">
        <v>24</v>
      </c>
      <c r="H28" t="s">
        <v>138</v>
      </c>
      <c r="I28">
        <v>8</v>
      </c>
      <c r="J28" t="s">
        <v>63</v>
      </c>
      <c r="K28" t="s">
        <v>32</v>
      </c>
      <c r="P28" s="24">
        <f t="shared" si="0"/>
        <v>800</v>
      </c>
      <c r="Q28" s="25">
        <f t="shared" si="1"/>
        <v>0.02</v>
      </c>
      <c r="R28" s="14">
        <f t="shared" si="2"/>
        <v>16524315</v>
      </c>
      <c r="S28" s="26">
        <f t="shared" si="3"/>
        <v>-252901</v>
      </c>
      <c r="T28" s="27">
        <f t="shared" si="4"/>
        <v>1.3265185356140135E-3</v>
      </c>
    </row>
    <row r="29" spans="1:20" x14ac:dyDescent="0.25">
      <c r="A29">
        <v>1</v>
      </c>
      <c r="B29">
        <v>8</v>
      </c>
      <c r="C29">
        <v>8</v>
      </c>
      <c r="D29">
        <v>84</v>
      </c>
      <c r="E29">
        <v>3</v>
      </c>
      <c r="F29" t="s">
        <v>51</v>
      </c>
      <c r="G29">
        <v>96</v>
      </c>
      <c r="H29" t="s">
        <v>9</v>
      </c>
      <c r="I29">
        <v>8</v>
      </c>
      <c r="J29">
        <v>56</v>
      </c>
      <c r="K29" t="s">
        <v>5</v>
      </c>
      <c r="P29" s="24">
        <f t="shared" si="0"/>
        <v>900</v>
      </c>
      <c r="Q29" s="25">
        <f t="shared" si="1"/>
        <v>0.02</v>
      </c>
      <c r="R29" s="14">
        <f t="shared" si="2"/>
        <v>16422596</v>
      </c>
      <c r="S29" s="26">
        <f t="shared" si="3"/>
        <v>-354620</v>
      </c>
      <c r="T29" s="27">
        <f t="shared" si="4"/>
        <v>1.8600559234619139E-3</v>
      </c>
    </row>
    <row r="30" spans="1:20" x14ac:dyDescent="0.25">
      <c r="A30">
        <v>1</v>
      </c>
      <c r="B30">
        <v>8</v>
      </c>
      <c r="C30">
        <v>8</v>
      </c>
      <c r="D30" t="s">
        <v>4</v>
      </c>
      <c r="E30">
        <v>3</v>
      </c>
      <c r="F30" t="s">
        <v>69</v>
      </c>
      <c r="G30" t="s">
        <v>110</v>
      </c>
      <c r="H30">
        <v>6</v>
      </c>
      <c r="I30">
        <v>8</v>
      </c>
      <c r="J30" t="s">
        <v>35</v>
      </c>
      <c r="K30">
        <v>15</v>
      </c>
      <c r="P30" s="24">
        <f t="shared" si="0"/>
        <v>1000</v>
      </c>
      <c r="Q30" s="25">
        <f t="shared" si="1"/>
        <v>0.02</v>
      </c>
      <c r="R30" s="14">
        <f t="shared" si="2"/>
        <v>16303622</v>
      </c>
      <c r="S30" s="26">
        <f t="shared" si="3"/>
        <v>-473594</v>
      </c>
      <c r="T30" s="27">
        <f t="shared" si="4"/>
        <v>2.4840993881225584E-3</v>
      </c>
    </row>
    <row r="31" spans="1:20" x14ac:dyDescent="0.25">
      <c r="A31">
        <v>1</v>
      </c>
      <c r="B31">
        <v>8</v>
      </c>
      <c r="C31">
        <v>8</v>
      </c>
      <c r="D31" t="s">
        <v>38</v>
      </c>
      <c r="E31">
        <v>4</v>
      </c>
      <c r="F31" t="s">
        <v>30</v>
      </c>
      <c r="G31" t="s">
        <v>24</v>
      </c>
      <c r="H31" t="s">
        <v>55</v>
      </c>
      <c r="I31">
        <v>8</v>
      </c>
      <c r="J31" t="s">
        <v>28</v>
      </c>
      <c r="K31" t="s">
        <v>127</v>
      </c>
      <c r="O31" s="40"/>
      <c r="P31" s="24">
        <f t="shared" si="0"/>
        <v>1100</v>
      </c>
      <c r="Q31" s="25">
        <f t="shared" si="1"/>
        <v>0.02</v>
      </c>
      <c r="R31" s="14">
        <f t="shared" si="2"/>
        <v>16186652</v>
      </c>
      <c r="S31" s="26">
        <f t="shared" si="3"/>
        <v>-590564</v>
      </c>
      <c r="T31" s="27">
        <f t="shared" si="4"/>
        <v>3.0976314544677729E-3</v>
      </c>
    </row>
    <row r="32" spans="1:20" x14ac:dyDescent="0.25">
      <c r="A32">
        <v>1</v>
      </c>
      <c r="B32">
        <v>8</v>
      </c>
      <c r="C32">
        <v>8</v>
      </c>
      <c r="D32" t="s">
        <v>5</v>
      </c>
      <c r="E32">
        <v>4</v>
      </c>
      <c r="F32" t="s">
        <v>56</v>
      </c>
      <c r="G32" t="s">
        <v>113</v>
      </c>
      <c r="H32" t="s">
        <v>121</v>
      </c>
      <c r="I32">
        <v>8</v>
      </c>
      <c r="J32" t="s">
        <v>138</v>
      </c>
      <c r="K32">
        <v>11</v>
      </c>
      <c r="P32" s="24">
        <f t="shared" si="0"/>
        <v>1200</v>
      </c>
      <c r="Q32" s="25">
        <f t="shared" si="1"/>
        <v>0.02</v>
      </c>
      <c r="R32" s="14">
        <f t="shared" si="2"/>
        <v>16084911</v>
      </c>
      <c r="S32" s="26">
        <f t="shared" si="3"/>
        <v>-692305</v>
      </c>
      <c r="T32" s="27">
        <f t="shared" si="4"/>
        <v>3.6312842369079583E-3</v>
      </c>
    </row>
    <row r="33" spans="1:20" x14ac:dyDescent="0.25">
      <c r="A33">
        <v>1</v>
      </c>
      <c r="B33">
        <v>8</v>
      </c>
      <c r="C33">
        <v>8</v>
      </c>
      <c r="D33">
        <v>14</v>
      </c>
      <c r="E33">
        <v>5</v>
      </c>
      <c r="F33" t="s">
        <v>22</v>
      </c>
      <c r="G33" t="s">
        <v>135</v>
      </c>
      <c r="H33">
        <v>53</v>
      </c>
      <c r="I33">
        <v>8</v>
      </c>
      <c r="J33" t="s">
        <v>117</v>
      </c>
      <c r="K33" t="s">
        <v>129</v>
      </c>
      <c r="O33" s="40"/>
      <c r="P33" s="24">
        <f t="shared" si="0"/>
        <v>1300</v>
      </c>
      <c r="Q33" s="25">
        <f t="shared" si="1"/>
        <v>0.02</v>
      </c>
      <c r="R33" s="14">
        <f t="shared" si="2"/>
        <v>15948627</v>
      </c>
      <c r="S33" s="26">
        <f t="shared" si="3"/>
        <v>-828589</v>
      </c>
      <c r="T33" s="27">
        <f t="shared" si="4"/>
        <v>4.3461222648620602E-3</v>
      </c>
    </row>
    <row r="34" spans="1:20" x14ac:dyDescent="0.25">
      <c r="A34">
        <v>1</v>
      </c>
      <c r="B34">
        <v>8</v>
      </c>
      <c r="C34">
        <v>8</v>
      </c>
      <c r="D34">
        <v>78</v>
      </c>
      <c r="E34">
        <v>5</v>
      </c>
      <c r="F34" t="s">
        <v>82</v>
      </c>
      <c r="G34" t="s">
        <v>78</v>
      </c>
      <c r="H34" t="s">
        <v>177</v>
      </c>
      <c r="I34">
        <v>8</v>
      </c>
      <c r="J34">
        <v>64</v>
      </c>
      <c r="K34" t="s">
        <v>74</v>
      </c>
      <c r="P34" s="24">
        <f t="shared" si="0"/>
        <v>1400</v>
      </c>
      <c r="Q34" s="25">
        <f t="shared" si="1"/>
        <v>0.02</v>
      </c>
      <c r="R34" s="14">
        <f t="shared" si="2"/>
        <v>15826602</v>
      </c>
      <c r="S34" s="26">
        <f t="shared" si="3"/>
        <v>-950614</v>
      </c>
      <c r="T34" s="27">
        <f t="shared" si="4"/>
        <v>4.9861688613891597E-3</v>
      </c>
    </row>
    <row r="35" spans="1:20" x14ac:dyDescent="0.25">
      <c r="A35">
        <v>1</v>
      </c>
      <c r="B35">
        <v>8</v>
      </c>
      <c r="C35">
        <v>8</v>
      </c>
      <c r="D35" t="s">
        <v>81</v>
      </c>
      <c r="E35">
        <v>5</v>
      </c>
      <c r="F35" t="s">
        <v>104</v>
      </c>
      <c r="G35" t="s">
        <v>82</v>
      </c>
      <c r="H35">
        <v>37</v>
      </c>
      <c r="I35">
        <v>8</v>
      </c>
      <c r="J35">
        <v>22</v>
      </c>
      <c r="K35" t="s">
        <v>27</v>
      </c>
      <c r="P35" s="24">
        <f t="shared" si="0"/>
        <v>1500</v>
      </c>
      <c r="Q35" s="25">
        <f t="shared" si="1"/>
        <v>0.02</v>
      </c>
      <c r="R35" s="14">
        <f t="shared" si="2"/>
        <v>15724855</v>
      </c>
      <c r="S35" s="26">
        <f t="shared" si="3"/>
        <v>-1052361</v>
      </c>
      <c r="T35" s="27">
        <f t="shared" si="4"/>
        <v>5.5198531150817869E-3</v>
      </c>
    </row>
    <row r="36" spans="1:20" x14ac:dyDescent="0.25">
      <c r="A36">
        <v>1</v>
      </c>
      <c r="B36">
        <v>8</v>
      </c>
      <c r="C36">
        <v>8</v>
      </c>
      <c r="D36">
        <v>40</v>
      </c>
      <c r="E36">
        <v>6</v>
      </c>
      <c r="F36" t="s">
        <v>25</v>
      </c>
      <c r="G36" t="s">
        <v>68</v>
      </c>
      <c r="H36">
        <v>40</v>
      </c>
      <c r="I36">
        <v>8</v>
      </c>
      <c r="J36" t="s">
        <v>85</v>
      </c>
      <c r="K36" t="s">
        <v>134</v>
      </c>
      <c r="P36" s="24">
        <f t="shared" si="0"/>
        <v>1600</v>
      </c>
      <c r="Q36" s="25">
        <f t="shared" si="1"/>
        <v>0.02</v>
      </c>
      <c r="R36" s="14">
        <f t="shared" si="2"/>
        <v>15576640</v>
      </c>
      <c r="S36" s="26">
        <f t="shared" si="3"/>
        <v>-1200576</v>
      </c>
      <c r="T36" s="27">
        <f t="shared" si="4"/>
        <v>6.2972717285156247E-3</v>
      </c>
    </row>
    <row r="37" spans="1:20" x14ac:dyDescent="0.25">
      <c r="A37">
        <v>1</v>
      </c>
      <c r="B37">
        <v>8</v>
      </c>
      <c r="C37">
        <v>8</v>
      </c>
      <c r="D37" t="s">
        <v>80</v>
      </c>
      <c r="E37">
        <v>6</v>
      </c>
      <c r="F37" t="s">
        <v>13</v>
      </c>
      <c r="G37" t="s">
        <v>18</v>
      </c>
      <c r="H37">
        <v>30</v>
      </c>
      <c r="I37">
        <v>8</v>
      </c>
      <c r="J37" t="s">
        <v>124</v>
      </c>
      <c r="K37" t="s">
        <v>74</v>
      </c>
      <c r="O37" s="40"/>
      <c r="P37" s="24">
        <f t="shared" si="0"/>
        <v>1700</v>
      </c>
      <c r="Q37" s="25">
        <f t="shared" si="1"/>
        <v>0.02</v>
      </c>
      <c r="R37" s="14">
        <f t="shared" si="2"/>
        <v>15450672</v>
      </c>
      <c r="S37" s="26">
        <f t="shared" si="3"/>
        <v>-1326544</v>
      </c>
      <c r="T37" s="27">
        <f t="shared" si="4"/>
        <v>6.9580001831054681E-3</v>
      </c>
    </row>
    <row r="38" spans="1:20" x14ac:dyDescent="0.25">
      <c r="A38">
        <v>1</v>
      </c>
      <c r="B38">
        <v>8</v>
      </c>
      <c r="C38">
        <v>8</v>
      </c>
      <c r="D38">
        <v>8</v>
      </c>
      <c r="E38">
        <v>7</v>
      </c>
      <c r="F38" t="s">
        <v>20</v>
      </c>
      <c r="G38">
        <v>44</v>
      </c>
      <c r="H38">
        <v>27</v>
      </c>
      <c r="I38">
        <v>8</v>
      </c>
      <c r="J38">
        <v>55</v>
      </c>
      <c r="K38" t="s">
        <v>171</v>
      </c>
      <c r="P38" s="24">
        <f t="shared" si="0"/>
        <v>1800</v>
      </c>
      <c r="Q38" s="25">
        <f t="shared" si="1"/>
        <v>0.02</v>
      </c>
      <c r="R38" s="14">
        <f t="shared" si="2"/>
        <v>15352871</v>
      </c>
      <c r="S38" s="26">
        <f t="shared" si="3"/>
        <v>-1424345</v>
      </c>
      <c r="T38" s="27">
        <f t="shared" si="4"/>
        <v>7.47098684310913E-3</v>
      </c>
    </row>
    <row r="39" spans="1:20" x14ac:dyDescent="0.25">
      <c r="A39">
        <v>1</v>
      </c>
      <c r="B39">
        <v>8</v>
      </c>
      <c r="C39">
        <v>8</v>
      </c>
      <c r="D39" t="s">
        <v>77</v>
      </c>
      <c r="E39">
        <v>7</v>
      </c>
      <c r="F39" t="s">
        <v>111</v>
      </c>
      <c r="G39" t="s">
        <v>86</v>
      </c>
      <c r="H39" t="s">
        <v>12</v>
      </c>
      <c r="I39">
        <v>8</v>
      </c>
      <c r="J39" t="s">
        <v>85</v>
      </c>
      <c r="K39" t="s">
        <v>95</v>
      </c>
      <c r="O39" s="40"/>
      <c r="P39" s="24">
        <f t="shared" si="0"/>
        <v>1900</v>
      </c>
      <c r="Q39" s="25">
        <f t="shared" si="1"/>
        <v>0.02</v>
      </c>
      <c r="R39" s="14">
        <f t="shared" si="2"/>
        <v>15197600</v>
      </c>
      <c r="S39" s="26">
        <f t="shared" si="3"/>
        <v>-1579616</v>
      </c>
      <c r="T39" s="27">
        <f t="shared" si="4"/>
        <v>8.2854156494140616E-3</v>
      </c>
    </row>
    <row r="40" spans="1:20" x14ac:dyDescent="0.25">
      <c r="A40">
        <v>1</v>
      </c>
      <c r="B40">
        <v>8</v>
      </c>
      <c r="C40">
        <v>8</v>
      </c>
      <c r="D40" t="s">
        <v>87</v>
      </c>
      <c r="E40">
        <v>7</v>
      </c>
      <c r="F40" t="s">
        <v>86</v>
      </c>
      <c r="G40" t="s">
        <v>43</v>
      </c>
      <c r="H40">
        <v>10</v>
      </c>
      <c r="I40">
        <v>8</v>
      </c>
      <c r="J40" t="s">
        <v>18</v>
      </c>
      <c r="K40" t="s">
        <v>85</v>
      </c>
      <c r="P40" s="24">
        <f t="shared" si="0"/>
        <v>2000</v>
      </c>
      <c r="Q40" s="25">
        <f t="shared" si="1"/>
        <v>0.02</v>
      </c>
      <c r="R40" s="14">
        <f t="shared" si="2"/>
        <v>15071504</v>
      </c>
      <c r="S40" s="26">
        <f t="shared" si="3"/>
        <v>-1705712</v>
      </c>
      <c r="T40" s="27">
        <f t="shared" si="4"/>
        <v>8.9468154907226555E-3</v>
      </c>
    </row>
    <row r="41" spans="1:20" x14ac:dyDescent="0.25">
      <c r="A41">
        <v>1</v>
      </c>
      <c r="B41">
        <v>8</v>
      </c>
      <c r="C41">
        <v>8</v>
      </c>
      <c r="D41">
        <v>34</v>
      </c>
      <c r="E41">
        <v>8</v>
      </c>
      <c r="F41" t="s">
        <v>37</v>
      </c>
      <c r="G41" t="s">
        <v>179</v>
      </c>
      <c r="H41">
        <v>16</v>
      </c>
      <c r="I41">
        <v>8</v>
      </c>
      <c r="J41" t="s">
        <v>18</v>
      </c>
      <c r="K41">
        <v>26</v>
      </c>
      <c r="O41" s="40"/>
      <c r="P41" s="24">
        <f t="shared" si="0"/>
        <v>2100</v>
      </c>
      <c r="Q41" s="25">
        <f t="shared" si="1"/>
        <v>0.02</v>
      </c>
      <c r="R41" s="14">
        <f t="shared" si="2"/>
        <v>14945558</v>
      </c>
      <c r="S41" s="26">
        <f t="shared" si="3"/>
        <v>-1831658</v>
      </c>
      <c r="T41" s="27">
        <f t="shared" si="4"/>
        <v>9.6074285507202137E-3</v>
      </c>
    </row>
    <row r="42" spans="1:20" x14ac:dyDescent="0.25">
      <c r="A42">
        <v>1</v>
      </c>
      <c r="B42">
        <v>8</v>
      </c>
      <c r="C42">
        <v>8</v>
      </c>
      <c r="D42">
        <v>98</v>
      </c>
      <c r="E42">
        <v>8</v>
      </c>
      <c r="F42" t="s">
        <v>67</v>
      </c>
      <c r="G42" t="s">
        <v>100</v>
      </c>
      <c r="H42">
        <v>50</v>
      </c>
      <c r="I42">
        <v>8</v>
      </c>
      <c r="J42">
        <v>48</v>
      </c>
      <c r="K42" t="s">
        <v>136</v>
      </c>
      <c r="P42" s="24">
        <f t="shared" si="0"/>
        <v>2200</v>
      </c>
      <c r="Q42" s="25">
        <f t="shared" si="1"/>
        <v>0.02</v>
      </c>
      <c r="R42" s="14">
        <f t="shared" si="2"/>
        <v>14819152</v>
      </c>
      <c r="S42" s="26">
        <f t="shared" si="3"/>
        <v>-1958064</v>
      </c>
      <c r="T42" s="27">
        <f t="shared" si="4"/>
        <v>1.027045440673828E-2</v>
      </c>
    </row>
    <row r="43" spans="1:20" x14ac:dyDescent="0.25">
      <c r="A43">
        <v>1</v>
      </c>
      <c r="B43">
        <v>8</v>
      </c>
      <c r="C43">
        <v>8</v>
      </c>
      <c r="D43" t="s">
        <v>74</v>
      </c>
      <c r="E43">
        <v>8</v>
      </c>
      <c r="F43" t="s">
        <v>19</v>
      </c>
      <c r="G43">
        <v>33</v>
      </c>
      <c r="H43" t="s">
        <v>108</v>
      </c>
      <c r="I43">
        <v>8</v>
      </c>
      <c r="J43" t="s">
        <v>27</v>
      </c>
      <c r="K43">
        <v>92</v>
      </c>
      <c r="O43" s="40"/>
      <c r="P43" s="52">
        <f t="shared" si="0"/>
        <v>2300</v>
      </c>
      <c r="Q43" s="47">
        <f t="shared" si="1"/>
        <v>0.02</v>
      </c>
      <c r="R43" s="48">
        <f t="shared" si="2"/>
        <v>14693194</v>
      </c>
      <c r="S43" s="49">
        <f t="shared" si="3"/>
        <v>-2084022</v>
      </c>
      <c r="T43" s="50">
        <f t="shared" si="4"/>
        <v>1.0931130409240722E-2</v>
      </c>
    </row>
    <row r="44" spans="1:20" x14ac:dyDescent="0.25">
      <c r="A44">
        <v>1</v>
      </c>
      <c r="B44">
        <v>8</v>
      </c>
      <c r="C44">
        <v>8</v>
      </c>
      <c r="D44">
        <v>60</v>
      </c>
      <c r="E44">
        <v>9</v>
      </c>
      <c r="F44" t="s">
        <v>92</v>
      </c>
      <c r="G44">
        <v>34</v>
      </c>
      <c r="H44" t="s">
        <v>28</v>
      </c>
      <c r="I44">
        <v>8</v>
      </c>
      <c r="J44" t="s">
        <v>166</v>
      </c>
      <c r="K44">
        <v>77</v>
      </c>
      <c r="P44" s="52">
        <f t="shared" si="0"/>
        <v>2400</v>
      </c>
      <c r="Q44" s="47">
        <f t="shared" si="1"/>
        <v>0.02</v>
      </c>
      <c r="R44" s="48">
        <f t="shared" si="2"/>
        <v>14562523</v>
      </c>
      <c r="S44" s="49">
        <f t="shared" si="3"/>
        <v>-2214693</v>
      </c>
      <c r="T44" s="50">
        <f t="shared" si="4"/>
        <v>1.1616527080535888E-2</v>
      </c>
    </row>
    <row r="45" spans="1:20" x14ac:dyDescent="0.25">
      <c r="A45">
        <v>1</v>
      </c>
      <c r="B45">
        <v>8</v>
      </c>
      <c r="C45">
        <v>8</v>
      </c>
      <c r="D45" t="s">
        <v>9</v>
      </c>
      <c r="E45">
        <v>9</v>
      </c>
      <c r="F45" t="s">
        <v>81</v>
      </c>
      <c r="G45">
        <v>37</v>
      </c>
      <c r="H45" t="s">
        <v>28</v>
      </c>
      <c r="I45">
        <v>8</v>
      </c>
      <c r="J45">
        <v>92</v>
      </c>
      <c r="K45" t="s">
        <v>13</v>
      </c>
      <c r="O45" s="40"/>
      <c r="P45" s="52">
        <f t="shared" si="0"/>
        <v>2500</v>
      </c>
      <c r="Q45" s="47">
        <f t="shared" si="1"/>
        <v>0.02</v>
      </c>
      <c r="R45" s="48">
        <f t="shared" si="2"/>
        <v>14432219</v>
      </c>
      <c r="S45" s="49">
        <f t="shared" si="3"/>
        <v>-2344997</v>
      </c>
      <c r="T45" s="50">
        <f t="shared" si="4"/>
        <v>1.2299998760223387E-2</v>
      </c>
    </row>
    <row r="46" spans="1:20" x14ac:dyDescent="0.25">
      <c r="A46">
        <v>1</v>
      </c>
      <c r="B46">
        <v>8</v>
      </c>
      <c r="C46">
        <v>8</v>
      </c>
      <c r="D46">
        <v>28</v>
      </c>
      <c r="E46" t="s">
        <v>0</v>
      </c>
      <c r="F46" t="s">
        <v>93</v>
      </c>
      <c r="G46" t="s">
        <v>88</v>
      </c>
      <c r="H46" t="s">
        <v>167</v>
      </c>
      <c r="I46">
        <v>8</v>
      </c>
      <c r="J46">
        <v>25</v>
      </c>
      <c r="K46" t="s">
        <v>25</v>
      </c>
      <c r="P46" s="52">
        <f t="shared" si="0"/>
        <v>2600</v>
      </c>
      <c r="Q46" s="47">
        <f t="shared" si="1"/>
        <v>0.02</v>
      </c>
      <c r="R46" s="48">
        <f t="shared" si="2"/>
        <v>14314408</v>
      </c>
      <c r="S46" s="49">
        <f t="shared" si="3"/>
        <v>-2462808</v>
      </c>
      <c r="T46" s="50">
        <f t="shared" si="4"/>
        <v>1.291794204711914E-2</v>
      </c>
    </row>
    <row r="47" spans="1:20" x14ac:dyDescent="0.25">
      <c r="A47">
        <v>1</v>
      </c>
      <c r="B47">
        <v>8</v>
      </c>
      <c r="C47">
        <v>8</v>
      </c>
      <c r="D47" t="s">
        <v>105</v>
      </c>
      <c r="E47" t="s">
        <v>0</v>
      </c>
      <c r="F47" t="s">
        <v>46</v>
      </c>
      <c r="G47">
        <v>51</v>
      </c>
      <c r="H47" t="s">
        <v>56</v>
      </c>
      <c r="I47">
        <v>8</v>
      </c>
      <c r="J47">
        <v>25</v>
      </c>
      <c r="K47" t="s">
        <v>1</v>
      </c>
      <c r="P47" s="52">
        <f t="shared" si="0"/>
        <v>2700</v>
      </c>
      <c r="Q47" s="47">
        <f t="shared" si="1"/>
        <v>0.02</v>
      </c>
      <c r="R47" s="48">
        <f t="shared" si="2"/>
        <v>14176757</v>
      </c>
      <c r="S47" s="49">
        <f t="shared" si="3"/>
        <v>-2600459</v>
      </c>
      <c r="T47" s="50">
        <f t="shared" si="4"/>
        <v>1.3639950275421142E-2</v>
      </c>
    </row>
    <row r="48" spans="1:20" x14ac:dyDescent="0.25">
      <c r="A48">
        <v>1</v>
      </c>
      <c r="B48">
        <v>8</v>
      </c>
      <c r="C48">
        <v>8</v>
      </c>
      <c r="D48" t="s">
        <v>29</v>
      </c>
      <c r="E48" t="s">
        <v>0</v>
      </c>
      <c r="F48" t="s">
        <v>59</v>
      </c>
      <c r="G48" t="s">
        <v>135</v>
      </c>
      <c r="H48" t="s">
        <v>80</v>
      </c>
      <c r="I48">
        <v>8</v>
      </c>
      <c r="J48">
        <v>31</v>
      </c>
      <c r="K48" t="s">
        <v>118</v>
      </c>
      <c r="O48" s="40"/>
      <c r="P48" s="52">
        <f t="shared" si="0"/>
        <v>2800</v>
      </c>
      <c r="Q48" s="47">
        <f t="shared" si="1"/>
        <v>0.02</v>
      </c>
      <c r="R48" s="48">
        <f t="shared" si="2"/>
        <v>14048164</v>
      </c>
      <c r="S48" s="49">
        <f t="shared" si="3"/>
        <v>-2729052</v>
      </c>
      <c r="T48" s="50">
        <f t="shared" si="4"/>
        <v>1.43144474029541E-2</v>
      </c>
    </row>
    <row r="49" spans="1:20" x14ac:dyDescent="0.25">
      <c r="A49">
        <v>1</v>
      </c>
      <c r="B49">
        <v>8</v>
      </c>
      <c r="C49">
        <v>8</v>
      </c>
      <c r="D49">
        <v>54</v>
      </c>
      <c r="E49" t="s">
        <v>32</v>
      </c>
      <c r="F49" t="s">
        <v>97</v>
      </c>
      <c r="G49" t="s">
        <v>72</v>
      </c>
      <c r="H49">
        <v>6</v>
      </c>
      <c r="I49">
        <v>8</v>
      </c>
      <c r="J49" t="s">
        <v>89</v>
      </c>
      <c r="K49" t="s">
        <v>6</v>
      </c>
      <c r="P49" s="52">
        <f t="shared" si="0"/>
        <v>2900</v>
      </c>
      <c r="Q49" s="47">
        <f t="shared" si="1"/>
        <v>0.02</v>
      </c>
      <c r="R49" s="48">
        <f t="shared" si="2"/>
        <v>13936902</v>
      </c>
      <c r="S49" s="49">
        <f t="shared" si="3"/>
        <v>-2840314</v>
      </c>
      <c r="T49" s="50">
        <f t="shared" si="4"/>
        <v>1.4898039817810058E-2</v>
      </c>
    </row>
    <row r="50" spans="1:20" x14ac:dyDescent="0.25">
      <c r="A50">
        <v>1</v>
      </c>
      <c r="B50">
        <v>8</v>
      </c>
      <c r="C50">
        <v>8</v>
      </c>
      <c r="D50" t="s">
        <v>66</v>
      </c>
      <c r="E50" t="s">
        <v>32</v>
      </c>
      <c r="F50" t="s">
        <v>70</v>
      </c>
      <c r="G50">
        <v>77</v>
      </c>
      <c r="H50" t="s">
        <v>53</v>
      </c>
      <c r="I50">
        <v>8</v>
      </c>
      <c r="J50" t="s">
        <v>86</v>
      </c>
      <c r="K50" t="s">
        <v>126</v>
      </c>
      <c r="O50" s="40"/>
      <c r="P50" s="52">
        <f t="shared" si="0"/>
        <v>3000</v>
      </c>
      <c r="Q50" s="47">
        <f t="shared" si="1"/>
        <v>0.02</v>
      </c>
      <c r="R50" s="48">
        <f t="shared" si="2"/>
        <v>13793233</v>
      </c>
      <c r="S50" s="49">
        <f t="shared" si="3"/>
        <v>-2983983</v>
      </c>
      <c r="T50" s="50">
        <f t="shared" si="4"/>
        <v>1.5651613712310792E-2</v>
      </c>
    </row>
    <row r="51" spans="1:20" x14ac:dyDescent="0.25">
      <c r="A51"/>
      <c r="B51"/>
      <c r="C51"/>
      <c r="D51"/>
      <c r="E51"/>
      <c r="F51"/>
      <c r="G51"/>
      <c r="H51"/>
      <c r="I51"/>
      <c r="J51"/>
      <c r="K51"/>
      <c r="P51" s="52"/>
      <c r="Q51" s="47"/>
      <c r="R51" s="48"/>
      <c r="S51" s="49"/>
      <c r="T51" s="50"/>
    </row>
    <row r="52" spans="1:20" x14ac:dyDescent="0.25">
      <c r="A52"/>
      <c r="B52"/>
      <c r="C52"/>
      <c r="D52"/>
      <c r="E52"/>
      <c r="F52"/>
      <c r="G52"/>
      <c r="H52"/>
      <c r="I52"/>
      <c r="J52"/>
      <c r="K52"/>
      <c r="O52" s="40"/>
      <c r="P52" s="52"/>
      <c r="Q52" s="47"/>
      <c r="R52" s="48"/>
      <c r="S52" s="49"/>
      <c r="T52" s="50"/>
    </row>
    <row r="53" spans="1:20" x14ac:dyDescent="0.25">
      <c r="A53"/>
      <c r="B53"/>
      <c r="C53"/>
      <c r="D53"/>
      <c r="E53"/>
      <c r="F53"/>
      <c r="G53"/>
      <c r="H53"/>
      <c r="I53"/>
      <c r="J53"/>
      <c r="K53"/>
      <c r="P53" s="52"/>
      <c r="Q53" s="47"/>
      <c r="R53" s="48"/>
      <c r="S53" s="49"/>
      <c r="T53" s="50"/>
    </row>
    <row r="54" spans="1:20" x14ac:dyDescent="0.25">
      <c r="A54"/>
      <c r="B54"/>
      <c r="C54"/>
      <c r="D54"/>
      <c r="E54"/>
      <c r="F54"/>
      <c r="G54"/>
      <c r="H54"/>
      <c r="I54"/>
      <c r="J54"/>
      <c r="K54"/>
      <c r="O54" s="40"/>
      <c r="P54" s="52"/>
      <c r="Q54" s="47"/>
      <c r="R54" s="48"/>
      <c r="S54" s="49"/>
      <c r="T54" s="50"/>
    </row>
    <row r="55" spans="1:20" x14ac:dyDescent="0.25">
      <c r="A55"/>
      <c r="B55"/>
      <c r="C55"/>
      <c r="D55"/>
      <c r="E55"/>
      <c r="F55"/>
      <c r="G55"/>
      <c r="H55"/>
      <c r="I55"/>
      <c r="J55"/>
      <c r="K55"/>
      <c r="P55" s="52"/>
      <c r="Q55" s="47"/>
      <c r="R55" s="48"/>
      <c r="S55" s="49"/>
      <c r="T55" s="50"/>
    </row>
    <row r="56" spans="1:20" x14ac:dyDescent="0.25">
      <c r="A56"/>
      <c r="B56"/>
      <c r="C56"/>
      <c r="D56"/>
      <c r="E56"/>
      <c r="F56"/>
      <c r="G56"/>
      <c r="H56"/>
      <c r="I56"/>
      <c r="J56"/>
      <c r="K56"/>
      <c r="O56" s="40"/>
      <c r="P56" s="52"/>
      <c r="Q56" s="47"/>
      <c r="R56" s="48"/>
      <c r="S56" s="49"/>
      <c r="T56" s="50"/>
    </row>
    <row r="57" spans="1:20" x14ac:dyDescent="0.25">
      <c r="A57"/>
      <c r="B57"/>
      <c r="C57"/>
      <c r="D57"/>
      <c r="E57"/>
      <c r="F57"/>
      <c r="G57"/>
      <c r="H57"/>
      <c r="I57"/>
      <c r="J57"/>
      <c r="K57"/>
      <c r="P57" s="24"/>
      <c r="Q57" s="25"/>
      <c r="R57" s="14"/>
      <c r="S57" s="26"/>
      <c r="T57" s="27"/>
    </row>
    <row r="58" spans="1:20" x14ac:dyDescent="0.25">
      <c r="A58"/>
      <c r="B58"/>
      <c r="C58"/>
      <c r="D58"/>
      <c r="E58"/>
      <c r="F58"/>
      <c r="G58"/>
      <c r="H58"/>
      <c r="I58"/>
      <c r="J58"/>
      <c r="K58"/>
      <c r="O58" s="40"/>
      <c r="P58" s="24"/>
      <c r="Q58" s="25"/>
      <c r="R58" s="14"/>
      <c r="S58" s="26"/>
      <c r="T58" s="27"/>
    </row>
    <row r="59" spans="1:20" x14ac:dyDescent="0.25">
      <c r="A59"/>
      <c r="B59"/>
      <c r="C59"/>
      <c r="D59"/>
      <c r="E59"/>
      <c r="F59"/>
      <c r="G59"/>
      <c r="H59"/>
      <c r="I59"/>
      <c r="J59"/>
      <c r="K59"/>
      <c r="P59" s="24"/>
      <c r="Q59" s="25"/>
      <c r="R59" s="14"/>
      <c r="S59" s="26"/>
      <c r="T59" s="27"/>
    </row>
    <row r="60" spans="1:20" x14ac:dyDescent="0.25">
      <c r="A60"/>
      <c r="B60"/>
      <c r="C60"/>
      <c r="D60"/>
      <c r="E60"/>
      <c r="F60"/>
      <c r="G60"/>
      <c r="H60"/>
      <c r="I60"/>
      <c r="J60"/>
      <c r="K60"/>
      <c r="O60" s="40"/>
      <c r="P60" s="24"/>
      <c r="Q60" s="25"/>
      <c r="R60" s="14"/>
      <c r="S60" s="26"/>
      <c r="T60" s="27"/>
    </row>
    <row r="61" spans="1:20" x14ac:dyDescent="0.25">
      <c r="A61"/>
      <c r="B61"/>
      <c r="C61"/>
      <c r="D61"/>
      <c r="E61"/>
      <c r="F61"/>
      <c r="G61"/>
      <c r="H61"/>
      <c r="I61"/>
      <c r="J61"/>
      <c r="K61"/>
      <c r="P61" s="24"/>
      <c r="Q61" s="25"/>
      <c r="R61" s="14"/>
      <c r="S61" s="26"/>
      <c r="T61" s="27"/>
    </row>
    <row r="62" spans="1:20" x14ac:dyDescent="0.25">
      <c r="A62"/>
      <c r="B62"/>
      <c r="C62"/>
      <c r="D62"/>
      <c r="E62"/>
      <c r="F62"/>
      <c r="G62"/>
      <c r="H62"/>
      <c r="I62"/>
      <c r="J62"/>
      <c r="K62"/>
      <c r="O62" s="40"/>
      <c r="P62" s="24"/>
      <c r="Q62" s="25"/>
      <c r="R62" s="14"/>
      <c r="S62" s="26"/>
      <c r="T62" s="27"/>
    </row>
    <row r="63" spans="1:20" x14ac:dyDescent="0.25">
      <c r="A63"/>
      <c r="B63"/>
      <c r="C63"/>
      <c r="D63"/>
      <c r="E63"/>
      <c r="F63"/>
      <c r="G63"/>
      <c r="H63"/>
      <c r="I63"/>
      <c r="J63"/>
      <c r="K63"/>
      <c r="P63" s="24"/>
      <c r="Q63" s="25"/>
      <c r="R63" s="14"/>
      <c r="S63" s="26"/>
      <c r="T63" s="27"/>
    </row>
    <row r="64" spans="1:20" x14ac:dyDescent="0.25">
      <c r="A64"/>
      <c r="B64"/>
      <c r="C64"/>
      <c r="D64"/>
      <c r="E64"/>
      <c r="F64"/>
      <c r="G64"/>
      <c r="H64"/>
      <c r="I64"/>
      <c r="J64"/>
      <c r="K64"/>
      <c r="O64" s="40"/>
      <c r="P64" s="24"/>
      <c r="Q64" s="25"/>
      <c r="R64" s="14"/>
      <c r="S64" s="26"/>
      <c r="T64" s="27"/>
    </row>
    <row r="65" spans="1:20" x14ac:dyDescent="0.25">
      <c r="A65" s="41"/>
      <c r="B65" s="41"/>
      <c r="C65" s="41"/>
      <c r="D65" s="41"/>
      <c r="E65" s="41"/>
      <c r="F65" s="41"/>
      <c r="G65" s="41"/>
      <c r="H65" s="41"/>
      <c r="I65" s="41"/>
      <c r="J65"/>
      <c r="K65"/>
      <c r="P65" s="24"/>
      <c r="Q65" s="25"/>
      <c r="R65" s="14"/>
      <c r="S65" s="26"/>
      <c r="T65" s="27"/>
    </row>
    <row r="66" spans="1:20" x14ac:dyDescent="0.25">
      <c r="A66" s="41"/>
      <c r="B66" s="41"/>
      <c r="C66" s="41"/>
      <c r="D66" s="41"/>
      <c r="E66" s="41"/>
      <c r="F66" s="41"/>
      <c r="G66" s="41"/>
      <c r="H66" s="41"/>
      <c r="I66" s="41"/>
      <c r="J66"/>
      <c r="K66"/>
      <c r="O66" s="40"/>
      <c r="P66" s="24"/>
      <c r="Q66" s="25"/>
      <c r="R66" s="14"/>
      <c r="S66" s="26"/>
      <c r="T66" s="27"/>
    </row>
    <row r="67" spans="1:20" x14ac:dyDescent="0.25">
      <c r="A67" s="41"/>
      <c r="B67" s="41"/>
      <c r="C67" s="41"/>
      <c r="D67" s="41"/>
      <c r="E67" s="41"/>
      <c r="F67" s="41"/>
      <c r="G67" s="41"/>
      <c r="H67" s="41"/>
      <c r="I67" s="41"/>
      <c r="J67"/>
      <c r="K67"/>
      <c r="P67" s="24"/>
      <c r="Q67" s="25"/>
      <c r="R67" s="14"/>
      <c r="S67" s="26"/>
      <c r="T67" s="27"/>
    </row>
    <row r="68" spans="1:20" x14ac:dyDescent="0.25">
      <c r="A68" s="41"/>
      <c r="B68" s="41"/>
      <c r="C68" s="41"/>
      <c r="D68" s="41"/>
      <c r="E68" s="41"/>
      <c r="F68" s="41"/>
      <c r="G68" s="41"/>
      <c r="H68" s="41"/>
      <c r="I68" s="41"/>
      <c r="J68"/>
      <c r="K68"/>
      <c r="O68" s="40"/>
      <c r="P68" s="24"/>
      <c r="Q68" s="25"/>
      <c r="R68" s="14"/>
      <c r="S68" s="26"/>
      <c r="T68" s="27"/>
    </row>
    <row r="69" spans="1:20" x14ac:dyDescent="0.25">
      <c r="A69" s="41"/>
      <c r="B69" s="41"/>
      <c r="C69" s="41"/>
      <c r="D69" s="41"/>
      <c r="E69" s="41"/>
      <c r="F69" s="41"/>
      <c r="G69" s="41"/>
      <c r="H69" s="41"/>
      <c r="I69" s="41"/>
      <c r="J69"/>
      <c r="K69"/>
      <c r="P69" s="24"/>
      <c r="Q69" s="25"/>
      <c r="R69" s="14"/>
      <c r="S69" s="26"/>
      <c r="T69" s="27"/>
    </row>
    <row r="70" spans="1:20" x14ac:dyDescent="0.25">
      <c r="A70" s="41"/>
      <c r="B70" s="41"/>
      <c r="C70" s="41"/>
      <c r="D70" s="41"/>
      <c r="E70" s="41"/>
      <c r="F70" s="41"/>
      <c r="G70" s="41"/>
      <c r="H70" s="41"/>
      <c r="I70" s="41"/>
      <c r="J70"/>
      <c r="K70"/>
      <c r="O70" s="40"/>
      <c r="P70" s="24"/>
      <c r="Q70" s="25"/>
      <c r="R70" s="14"/>
      <c r="S70" s="26"/>
      <c r="T70" s="27"/>
    </row>
    <row r="71" spans="1:20" x14ac:dyDescent="0.25">
      <c r="A71" s="41"/>
      <c r="B71" s="41"/>
      <c r="C71" s="41"/>
      <c r="D71" s="41"/>
      <c r="E71" s="41"/>
      <c r="F71" s="41"/>
      <c r="G71" s="41"/>
      <c r="H71" s="41"/>
      <c r="I71" s="41"/>
      <c r="J71"/>
      <c r="K71"/>
      <c r="P71" s="24"/>
      <c r="Q71" s="25"/>
      <c r="R71" s="14"/>
      <c r="S71" s="26"/>
      <c r="T71" s="27"/>
    </row>
    <row r="72" spans="1:20" x14ac:dyDescent="0.25">
      <c r="A72" s="41"/>
      <c r="B72" s="41"/>
      <c r="C72" s="41"/>
      <c r="D72" s="41"/>
      <c r="E72" s="41"/>
      <c r="F72" s="41"/>
      <c r="G72" s="41"/>
      <c r="H72" s="41"/>
      <c r="I72" s="41"/>
      <c r="J72"/>
      <c r="K72"/>
      <c r="O72" s="40"/>
      <c r="P72" s="24"/>
      <c r="Q72" s="25"/>
      <c r="R72" s="14"/>
      <c r="S72" s="26"/>
      <c r="T72" s="27"/>
    </row>
    <row r="73" spans="1:20" x14ac:dyDescent="0.25">
      <c r="A73" s="41"/>
      <c r="B73" s="41"/>
      <c r="C73" s="41"/>
      <c r="D73" s="41"/>
      <c r="E73" s="41"/>
      <c r="F73" s="41"/>
      <c r="G73" s="41"/>
      <c r="H73" s="41"/>
      <c r="I73" s="41"/>
      <c r="J73"/>
      <c r="K73"/>
      <c r="P73" s="24"/>
      <c r="Q73" s="25"/>
      <c r="R73" s="14"/>
      <c r="S73" s="26"/>
      <c r="T73" s="27"/>
    </row>
    <row r="74" spans="1:20" x14ac:dyDescent="0.25">
      <c r="A74" s="41"/>
      <c r="B74" s="41"/>
      <c r="C74" s="41"/>
      <c r="D74" s="41"/>
      <c r="E74" s="41"/>
      <c r="F74" s="41"/>
      <c r="G74" s="41"/>
      <c r="H74" s="41"/>
      <c r="I74" s="41"/>
      <c r="J74"/>
      <c r="K74"/>
      <c r="O74" s="40"/>
      <c r="P74" s="24"/>
      <c r="Q74" s="25"/>
      <c r="R74" s="14"/>
      <c r="S74" s="26"/>
      <c r="T74" s="27"/>
    </row>
    <row r="75" spans="1:20" x14ac:dyDescent="0.25">
      <c r="A75" s="41"/>
      <c r="B75" s="41"/>
      <c r="C75" s="41"/>
      <c r="D75" s="41"/>
      <c r="E75" s="41"/>
      <c r="F75" s="41"/>
      <c r="G75" s="41"/>
      <c r="H75" s="41"/>
      <c r="I75" s="41"/>
      <c r="J75"/>
      <c r="K75"/>
      <c r="P75" s="24"/>
      <c r="Q75" s="25"/>
      <c r="R75" s="14"/>
      <c r="S75" s="26"/>
      <c r="T75" s="27"/>
    </row>
    <row r="76" spans="1:20" x14ac:dyDescent="0.25">
      <c r="A76" s="41"/>
      <c r="B76" s="41"/>
      <c r="C76" s="41"/>
      <c r="D76" s="41"/>
      <c r="E76" s="41"/>
      <c r="F76" s="41"/>
      <c r="G76" s="41"/>
      <c r="H76" s="41"/>
      <c r="I76" s="41"/>
      <c r="J76"/>
      <c r="K76"/>
      <c r="O76" s="40"/>
      <c r="P76" s="24"/>
      <c r="Q76" s="25"/>
      <c r="R76" s="14"/>
      <c r="S76" s="26"/>
      <c r="T76" s="27"/>
    </row>
    <row r="77" spans="1:20" x14ac:dyDescent="0.25">
      <c r="A77" s="41"/>
      <c r="B77" s="41"/>
      <c r="C77" s="41"/>
      <c r="D77" s="41"/>
      <c r="E77" s="41"/>
      <c r="F77" s="41"/>
      <c r="G77" s="41"/>
      <c r="H77" s="41"/>
      <c r="I77" s="41"/>
      <c r="J77"/>
      <c r="K77"/>
      <c r="P77" s="24"/>
      <c r="Q77" s="25"/>
      <c r="R77" s="14"/>
      <c r="S77" s="26"/>
      <c r="T77" s="27"/>
    </row>
    <row r="78" spans="1:20" x14ac:dyDescent="0.25">
      <c r="A78" s="41"/>
      <c r="B78" s="41"/>
      <c r="C78" s="41"/>
      <c r="D78" s="41"/>
      <c r="E78" s="41"/>
      <c r="F78" s="41"/>
      <c r="G78" s="41"/>
      <c r="H78" s="41"/>
      <c r="I78" s="41"/>
      <c r="J78"/>
      <c r="K78"/>
      <c r="O78" s="40"/>
      <c r="P78" s="24"/>
      <c r="Q78" s="25"/>
      <c r="R78" s="14"/>
      <c r="S78" s="26"/>
      <c r="T78" s="27"/>
    </row>
    <row r="79" spans="1:20" x14ac:dyDescent="0.25">
      <c r="A79" s="41"/>
      <c r="B79" s="41"/>
      <c r="C79" s="41"/>
      <c r="D79" s="41"/>
      <c r="E79" s="41"/>
      <c r="F79" s="41"/>
      <c r="G79" s="41"/>
      <c r="H79" s="41"/>
      <c r="I79" s="41"/>
      <c r="J79"/>
      <c r="K79"/>
      <c r="P79" s="24"/>
      <c r="Q79" s="25"/>
      <c r="R79" s="14"/>
      <c r="S79" s="26"/>
      <c r="T79" s="27"/>
    </row>
    <row r="80" spans="1:20" x14ac:dyDescent="0.25">
      <c r="A80" s="41"/>
      <c r="B80" s="41"/>
      <c r="C80" s="41"/>
      <c r="D80" s="41"/>
      <c r="E80" s="41"/>
      <c r="F80" s="41"/>
      <c r="G80" s="41"/>
      <c r="H80" s="41"/>
      <c r="I80" s="41"/>
      <c r="J80"/>
      <c r="K80"/>
      <c r="O80" s="40"/>
      <c r="P80" s="24"/>
      <c r="Q80" s="25"/>
      <c r="R80" s="14"/>
      <c r="S80" s="26"/>
      <c r="T80" s="27"/>
    </row>
    <row r="81" spans="1:20" x14ac:dyDescent="0.25">
      <c r="A81" s="41"/>
      <c r="B81" s="41"/>
      <c r="C81" s="41"/>
      <c r="D81" s="41"/>
      <c r="E81" s="41"/>
      <c r="F81" s="41"/>
      <c r="G81" s="41"/>
      <c r="H81" s="41"/>
      <c r="I81" s="41"/>
      <c r="J81"/>
      <c r="K81"/>
      <c r="P81" s="24"/>
      <c r="Q81" s="25"/>
      <c r="R81" s="14"/>
      <c r="S81" s="26"/>
      <c r="T81" s="27"/>
    </row>
    <row r="82" spans="1:20" x14ac:dyDescent="0.25">
      <c r="A82" s="41"/>
      <c r="B82" s="41"/>
      <c r="C82" s="41"/>
      <c r="D82" s="41"/>
      <c r="E82" s="41"/>
      <c r="F82" s="41"/>
      <c r="G82" s="41"/>
      <c r="H82" s="41"/>
      <c r="I82" s="41"/>
      <c r="J82"/>
      <c r="K82"/>
      <c r="O82" s="40"/>
      <c r="P82" s="24"/>
      <c r="Q82" s="25"/>
      <c r="R82" s="14"/>
      <c r="S82" s="26"/>
      <c r="T82" s="27"/>
    </row>
    <row r="83" spans="1:20" x14ac:dyDescent="0.25">
      <c r="A83" s="41"/>
      <c r="B83" s="41"/>
      <c r="C83" s="41"/>
      <c r="D83" s="41"/>
      <c r="E83" s="41"/>
      <c r="F83" s="41"/>
      <c r="G83" s="41"/>
      <c r="H83" s="41"/>
      <c r="I83" s="41"/>
      <c r="J83"/>
      <c r="K83"/>
      <c r="P83" s="24"/>
      <c r="Q83" s="25"/>
      <c r="R83" s="14"/>
      <c r="S83" s="26"/>
      <c r="T83" s="27"/>
    </row>
    <row r="84" spans="1:20" x14ac:dyDescent="0.25">
      <c r="A84" s="41"/>
      <c r="B84" s="41"/>
      <c r="C84" s="41"/>
      <c r="D84" s="41"/>
      <c r="E84" s="41"/>
      <c r="F84" s="41"/>
      <c r="G84" s="41"/>
      <c r="H84" s="41"/>
      <c r="I84" s="41"/>
      <c r="J84"/>
      <c r="K84"/>
      <c r="O84" s="40"/>
      <c r="P84" s="24"/>
      <c r="Q84" s="25"/>
      <c r="R84" s="14"/>
      <c r="S84" s="26"/>
      <c r="T84" s="27"/>
    </row>
    <row r="85" spans="1:20" x14ac:dyDescent="0.25">
      <c r="A85" s="41"/>
      <c r="B85" s="41"/>
      <c r="C85" s="41"/>
      <c r="D85" s="41"/>
      <c r="E85" s="41"/>
      <c r="F85" s="41"/>
      <c r="G85" s="41"/>
      <c r="H85" s="41"/>
      <c r="I85" s="41"/>
      <c r="J85"/>
      <c r="K85"/>
      <c r="P85" s="24"/>
      <c r="Q85" s="25"/>
      <c r="R85" s="14"/>
      <c r="S85" s="26"/>
      <c r="T85" s="27"/>
    </row>
    <row r="86" spans="1:20" x14ac:dyDescent="0.25">
      <c r="A86" s="41"/>
      <c r="B86" s="41"/>
      <c r="C86" s="41"/>
      <c r="D86" s="41"/>
      <c r="E86" s="41"/>
      <c r="F86" s="41"/>
      <c r="G86" s="41"/>
      <c r="H86" s="41"/>
      <c r="I86" s="41"/>
      <c r="J86"/>
      <c r="K86"/>
      <c r="O86" s="40"/>
      <c r="P86" s="24"/>
      <c r="Q86" s="25"/>
      <c r="R86" s="14"/>
      <c r="S86" s="26"/>
      <c r="T86" s="27"/>
    </row>
    <row r="87" spans="1:20" x14ac:dyDescent="0.25">
      <c r="A87" s="41"/>
      <c r="B87" s="41"/>
      <c r="C87" s="41"/>
      <c r="D87" s="41"/>
      <c r="E87" s="41"/>
      <c r="F87" s="41"/>
      <c r="G87" s="41"/>
      <c r="H87" s="41"/>
      <c r="I87" s="41"/>
      <c r="J87"/>
      <c r="K87"/>
      <c r="P87" s="24"/>
      <c r="Q87" s="25"/>
      <c r="R87" s="14"/>
      <c r="S87" s="26"/>
      <c r="T87" s="27"/>
    </row>
    <row r="88" spans="1:20" x14ac:dyDescent="0.25">
      <c r="A88"/>
      <c r="B88"/>
      <c r="C88"/>
      <c r="D88"/>
      <c r="E88"/>
      <c r="F88"/>
      <c r="G88"/>
      <c r="H88"/>
      <c r="I88"/>
      <c r="J88"/>
      <c r="K88"/>
      <c r="P88" s="24"/>
      <c r="Q88" s="25"/>
      <c r="R88" s="14"/>
      <c r="S88" s="26"/>
      <c r="T88" s="27"/>
    </row>
    <row r="89" spans="1:20" x14ac:dyDescent="0.25">
      <c r="A89"/>
      <c r="B89"/>
      <c r="C89"/>
      <c r="D89"/>
      <c r="E89"/>
      <c r="F89"/>
      <c r="G89"/>
      <c r="H89"/>
      <c r="I89"/>
      <c r="J89"/>
      <c r="K89"/>
      <c r="P89" s="24"/>
      <c r="Q89" s="25"/>
      <c r="R89" s="14"/>
      <c r="S89" s="26"/>
      <c r="T89" s="27"/>
    </row>
  </sheetData>
  <mergeCells count="15">
    <mergeCell ref="J16:N16"/>
    <mergeCell ref="A18:T18"/>
    <mergeCell ref="A19:O19"/>
    <mergeCell ref="J15:N15"/>
    <mergeCell ref="J3:L3"/>
    <mergeCell ref="J4:L4"/>
    <mergeCell ref="J5:L5"/>
    <mergeCell ref="J6:L6"/>
    <mergeCell ref="J8:N8"/>
    <mergeCell ref="J9:N9"/>
    <mergeCell ref="J10:N10"/>
    <mergeCell ref="J11:N11"/>
    <mergeCell ref="J12:N12"/>
    <mergeCell ref="J13:N13"/>
    <mergeCell ref="J14:N14"/>
  </mergeCells>
  <conditionalFormatting sqref="S88:S89">
    <cfRule type="cellIs" dxfId="7" priority="9" operator="lessThan">
      <formula>0</formula>
    </cfRule>
  </conditionalFormatting>
  <conditionalFormatting sqref="S20:S87">
    <cfRule type="cellIs" dxfId="6" priority="7" operator="lessThan">
      <formula>0</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3"/>
  <sheetViews>
    <sheetView topLeftCell="A7" zoomScale="70" zoomScaleNormal="70" workbookViewId="0">
      <selection activeCell="X29" sqref="X29"/>
    </sheetView>
  </sheetViews>
  <sheetFormatPr defaultRowHeight="15" x14ac:dyDescent="0.25"/>
  <cols>
    <col min="1" max="3" width="3.7109375" style="1" customWidth="1"/>
    <col min="4" max="5" width="3.7109375" style="20" customWidth="1"/>
    <col min="6" max="8" width="3.7109375" style="21" customWidth="1"/>
    <col min="9" max="9" width="3.7109375" style="22" customWidth="1"/>
    <col min="10" max="11" width="3.7109375" style="23" customWidth="1"/>
    <col min="12" max="15" width="3.7109375" style="1" customWidth="1"/>
    <col min="16" max="17" width="15.7109375" customWidth="1"/>
    <col min="18" max="19" width="15.7109375" hidden="1" customWidth="1"/>
    <col min="20" max="20" width="15.7109375" style="3" customWidth="1"/>
  </cols>
  <sheetData>
    <row r="1" spans="4:20" x14ac:dyDescent="0.25">
      <c r="D1" s="1"/>
      <c r="E1" s="1"/>
      <c r="F1" s="1"/>
      <c r="G1" s="1"/>
      <c r="H1" s="1"/>
      <c r="I1" s="2"/>
      <c r="J1" s="2"/>
      <c r="K1" s="2"/>
      <c r="L1" s="2"/>
      <c r="M1" s="2"/>
      <c r="N1" s="2"/>
    </row>
    <row r="2" spans="4:20" x14ac:dyDescent="0.25">
      <c r="D2" s="1"/>
      <c r="E2" s="1"/>
      <c r="F2" s="1"/>
      <c r="G2" s="1"/>
      <c r="H2" s="1"/>
      <c r="I2" s="2"/>
      <c r="J2" s="2"/>
      <c r="K2" s="2"/>
      <c r="L2" s="2"/>
      <c r="M2" s="2"/>
      <c r="N2" s="2"/>
    </row>
    <row r="3" spans="4:20" x14ac:dyDescent="0.25">
      <c r="D3" s="1"/>
      <c r="E3" s="1"/>
      <c r="F3" s="1"/>
      <c r="G3" s="1"/>
      <c r="H3" s="1"/>
      <c r="I3" s="4" t="s">
        <v>140</v>
      </c>
      <c r="J3" s="59">
        <v>3.3</v>
      </c>
      <c r="K3" s="59"/>
      <c r="L3" s="59"/>
      <c r="M3" s="2"/>
      <c r="N3" s="2"/>
    </row>
    <row r="4" spans="4:20" x14ac:dyDescent="0.25">
      <c r="D4" s="1"/>
      <c r="E4" s="1"/>
      <c r="F4" s="1"/>
      <c r="G4" s="1"/>
      <c r="H4" s="1"/>
      <c r="I4" s="5" t="s">
        <v>141</v>
      </c>
      <c r="J4" s="59">
        <v>1.5</v>
      </c>
      <c r="K4" s="59"/>
      <c r="L4" s="59"/>
      <c r="M4" s="2"/>
      <c r="N4" s="2"/>
    </row>
    <row r="5" spans="4:20" x14ac:dyDescent="0.25">
      <c r="D5" s="1"/>
      <c r="E5" s="1"/>
      <c r="F5" s="1"/>
      <c r="G5" s="1"/>
      <c r="H5" s="1"/>
      <c r="I5" s="5" t="s">
        <v>142</v>
      </c>
      <c r="J5" s="60">
        <v>24</v>
      </c>
      <c r="K5" s="60"/>
      <c r="L5" s="60"/>
      <c r="M5" s="2"/>
      <c r="N5" s="2"/>
    </row>
    <row r="6" spans="4:20" x14ac:dyDescent="0.25">
      <c r="D6" s="1"/>
      <c r="E6" s="1"/>
      <c r="F6" s="1"/>
      <c r="G6" s="1"/>
      <c r="H6" s="1"/>
      <c r="I6" s="5" t="s">
        <v>143</v>
      </c>
      <c r="J6" s="61">
        <f>J4/J3*(2^($J$5-1))</f>
        <v>3813003.6363636367</v>
      </c>
      <c r="K6" s="61"/>
      <c r="L6" s="61"/>
      <c r="M6" s="6"/>
      <c r="N6" s="6"/>
      <c r="O6" s="7"/>
    </row>
    <row r="7" spans="4:20" x14ac:dyDescent="0.25">
      <c r="D7" s="1"/>
      <c r="E7" s="1"/>
      <c r="F7" s="1"/>
      <c r="G7" s="1"/>
      <c r="H7" s="1"/>
      <c r="I7" s="8"/>
      <c r="J7" s="9"/>
      <c r="K7" s="9"/>
      <c r="L7" s="9"/>
      <c r="M7" s="9"/>
      <c r="N7" s="9"/>
      <c r="O7" s="10"/>
    </row>
    <row r="8" spans="4:20" x14ac:dyDescent="0.25">
      <c r="D8" s="1"/>
      <c r="E8" s="1"/>
      <c r="F8" s="1"/>
      <c r="G8" s="1"/>
      <c r="H8" s="1"/>
      <c r="I8" s="4" t="s">
        <v>144</v>
      </c>
      <c r="J8" s="62" t="s">
        <v>145</v>
      </c>
      <c r="K8" s="62"/>
      <c r="L8" s="62"/>
      <c r="M8" s="62"/>
      <c r="N8" s="62"/>
      <c r="O8" s="10"/>
    </row>
    <row r="9" spans="4:20" x14ac:dyDescent="0.25">
      <c r="D9" s="1"/>
      <c r="E9" s="1"/>
      <c r="F9" s="1"/>
      <c r="G9" s="1"/>
      <c r="H9" s="1"/>
      <c r="I9" s="11">
        <v>1</v>
      </c>
      <c r="J9" s="58">
        <f>2*10^-9</f>
        <v>2.0000000000000001E-9</v>
      </c>
      <c r="K9" s="58"/>
      <c r="L9" s="58"/>
      <c r="M9" s="58"/>
      <c r="N9" s="58"/>
      <c r="O9" s="12" t="s">
        <v>146</v>
      </c>
    </row>
    <row r="10" spans="4:20" x14ac:dyDescent="0.25">
      <c r="D10" s="1"/>
      <c r="E10" s="1"/>
      <c r="F10" s="1"/>
      <c r="G10" s="1"/>
      <c r="H10" s="1"/>
      <c r="I10" s="11">
        <v>2</v>
      </c>
      <c r="J10" s="58">
        <f>20*10^-9</f>
        <v>2E-8</v>
      </c>
      <c r="K10" s="58"/>
      <c r="L10" s="58"/>
      <c r="M10" s="58"/>
      <c r="N10" s="58"/>
      <c r="O10" s="12" t="s">
        <v>147</v>
      </c>
      <c r="T10" s="72" t="s">
        <v>190</v>
      </c>
    </row>
    <row r="11" spans="4:20" x14ac:dyDescent="0.25">
      <c r="D11" s="1"/>
      <c r="E11" s="1"/>
      <c r="F11" s="1"/>
      <c r="G11" s="1"/>
      <c r="H11" s="1"/>
      <c r="I11" s="11">
        <v>3</v>
      </c>
      <c r="J11" s="58">
        <f>200*10^-9</f>
        <v>2.0000000000000002E-7</v>
      </c>
      <c r="K11" s="58"/>
      <c r="L11" s="58"/>
      <c r="M11" s="58"/>
      <c r="N11" s="58"/>
      <c r="O11" s="12" t="s">
        <v>148</v>
      </c>
      <c r="T11" s="72" t="s">
        <v>216</v>
      </c>
    </row>
    <row r="12" spans="4:20" x14ac:dyDescent="0.25">
      <c r="D12" s="1"/>
      <c r="E12" s="1"/>
      <c r="F12" s="1"/>
      <c r="G12" s="1"/>
      <c r="H12" s="1"/>
      <c r="I12" s="11">
        <v>4</v>
      </c>
      <c r="J12" s="58">
        <f>2*10^-6</f>
        <v>1.9999999999999999E-6</v>
      </c>
      <c r="K12" s="58"/>
      <c r="L12" s="58"/>
      <c r="M12" s="58"/>
      <c r="N12" s="58"/>
      <c r="O12" s="12" t="s">
        <v>149</v>
      </c>
      <c r="T12" s="70" t="s">
        <v>209</v>
      </c>
    </row>
    <row r="13" spans="4:20" x14ac:dyDescent="0.25">
      <c r="D13" s="1"/>
      <c r="E13" s="1"/>
      <c r="F13" s="1"/>
      <c r="G13" s="1"/>
      <c r="H13" s="1"/>
      <c r="I13" s="11">
        <v>5</v>
      </c>
      <c r="J13" s="58">
        <f>20*10^-6</f>
        <v>1.9999999999999998E-5</v>
      </c>
      <c r="K13" s="58"/>
      <c r="L13" s="58"/>
      <c r="M13" s="58"/>
      <c r="N13" s="58"/>
      <c r="O13" s="12" t="s">
        <v>150</v>
      </c>
      <c r="T13" s="72" t="s">
        <v>212</v>
      </c>
    </row>
    <row r="14" spans="4:20" x14ac:dyDescent="0.25">
      <c r="D14" s="1"/>
      <c r="E14" s="1"/>
      <c r="F14" s="1"/>
      <c r="G14" s="1"/>
      <c r="H14" s="1"/>
      <c r="I14" s="11">
        <v>6</v>
      </c>
      <c r="J14" s="58">
        <f>200*10^-6</f>
        <v>1.9999999999999998E-4</v>
      </c>
      <c r="K14" s="58"/>
      <c r="L14" s="58"/>
      <c r="M14" s="58"/>
      <c r="N14" s="58"/>
      <c r="O14" s="12" t="s">
        <v>151</v>
      </c>
    </row>
    <row r="15" spans="4:20" x14ac:dyDescent="0.25">
      <c r="D15" s="1"/>
      <c r="E15" s="1"/>
      <c r="F15" s="1"/>
      <c r="G15" s="1"/>
      <c r="H15" s="1"/>
      <c r="I15" s="11">
        <v>7</v>
      </c>
      <c r="J15" s="58">
        <f>2*10^-3</f>
        <v>2E-3</v>
      </c>
      <c r="K15" s="58"/>
      <c r="L15" s="58"/>
      <c r="M15" s="58"/>
      <c r="N15" s="58"/>
      <c r="O15" s="12" t="s">
        <v>152</v>
      </c>
      <c r="R15" s="13"/>
      <c r="T15" s="14"/>
    </row>
    <row r="16" spans="4:20" x14ac:dyDescent="0.25">
      <c r="D16" s="1"/>
      <c r="E16" s="1"/>
      <c r="F16" s="1"/>
      <c r="G16" s="1"/>
      <c r="H16" s="1"/>
      <c r="I16" s="15">
        <v>8</v>
      </c>
      <c r="J16" s="58">
        <f>20*10^-3</f>
        <v>0.02</v>
      </c>
      <c r="K16" s="58"/>
      <c r="L16" s="58"/>
      <c r="M16" s="58"/>
      <c r="N16" s="58"/>
      <c r="O16" s="12" t="s">
        <v>153</v>
      </c>
    </row>
    <row r="17" spans="1:20" x14ac:dyDescent="0.25">
      <c r="D17" s="1"/>
      <c r="E17" s="1"/>
      <c r="F17" s="1"/>
      <c r="G17" s="1"/>
      <c r="H17" s="1"/>
      <c r="I17" s="2"/>
      <c r="J17" s="2"/>
      <c r="K17" s="2"/>
      <c r="L17" s="2"/>
      <c r="M17" s="2"/>
      <c r="N17" s="2"/>
    </row>
    <row r="18" spans="1:20" ht="18.75" x14ac:dyDescent="0.25">
      <c r="A18" s="63" t="s">
        <v>160</v>
      </c>
      <c r="B18" s="64"/>
      <c r="C18" s="64"/>
      <c r="D18" s="64"/>
      <c r="E18" s="64"/>
      <c r="F18" s="64"/>
      <c r="G18" s="64"/>
      <c r="H18" s="64"/>
      <c r="I18" s="64"/>
      <c r="J18" s="64"/>
      <c r="K18" s="64"/>
      <c r="L18" s="64"/>
      <c r="M18" s="64"/>
      <c r="N18" s="64"/>
      <c r="O18" s="64"/>
      <c r="P18" s="64"/>
      <c r="Q18" s="64"/>
      <c r="R18" s="64"/>
      <c r="S18" s="64"/>
      <c r="T18" s="64"/>
    </row>
    <row r="19" spans="1:20" ht="30" x14ac:dyDescent="0.25">
      <c r="A19" s="65" t="s">
        <v>154</v>
      </c>
      <c r="B19" s="65"/>
      <c r="C19" s="65"/>
      <c r="D19" s="65"/>
      <c r="E19" s="65"/>
      <c r="F19" s="65"/>
      <c r="G19" s="65"/>
      <c r="H19" s="65"/>
      <c r="I19" s="65"/>
      <c r="J19" s="65"/>
      <c r="K19" s="65"/>
      <c r="L19" s="65"/>
      <c r="M19" s="65"/>
      <c r="N19" s="65"/>
      <c r="O19" s="65"/>
      <c r="P19" s="16" t="s">
        <v>155</v>
      </c>
      <c r="Q19" s="17" t="s">
        <v>156</v>
      </c>
      <c r="R19" s="17" t="s">
        <v>157</v>
      </c>
      <c r="S19" s="17" t="s">
        <v>158</v>
      </c>
      <c r="T19" s="18" t="s">
        <v>159</v>
      </c>
    </row>
    <row r="20" spans="1:20" x14ac:dyDescent="0.25">
      <c r="A20">
        <v>1</v>
      </c>
      <c r="B20">
        <v>8</v>
      </c>
      <c r="C20">
        <v>8</v>
      </c>
      <c r="D20">
        <v>0</v>
      </c>
      <c r="E20">
        <v>0</v>
      </c>
      <c r="F20" t="s">
        <v>24</v>
      </c>
      <c r="G20" t="s">
        <v>102</v>
      </c>
      <c r="H20">
        <v>13</v>
      </c>
      <c r="I20">
        <v>8</v>
      </c>
      <c r="J20">
        <v>93</v>
      </c>
      <c r="K20" t="s">
        <v>178</v>
      </c>
      <c r="P20" s="24">
        <f t="shared" ref="P20:P62" si="0">IF((HEX2DEC(E20)*256) + HEX2DEC(D20) &gt;= 32768, (HEX2DEC(E20)*256) + HEX2DEC(D20)-65536, (HEX2DEC(E20)*256) + HEX2DEC(D20))</f>
        <v>0</v>
      </c>
      <c r="Q20" s="25">
        <f t="shared" ref="Q20:Q62" si="1">LOOKUP(VALUE(I20),$I$9:$I$16,$J$9:$J$16)</f>
        <v>0.02</v>
      </c>
      <c r="R20" s="14">
        <f t="shared" ref="R20:R62" si="2">(HEX2DEC(F20)*65536) + (HEX2DEC(G20)*256) + HEX2DEC(H20)</f>
        <v>16628243</v>
      </c>
      <c r="S20" s="26">
        <f t="shared" ref="S20:S65" si="3">IF(R20&gt;=(2^($J$5-1)), -((2^$J$5)-R20), R20)</f>
        <v>-148973</v>
      </c>
      <c r="T20" s="27">
        <f t="shared" ref="T20:T62" si="4">-(S20/$J$6*Q20)</f>
        <v>7.8139448165893553E-4</v>
      </c>
    </row>
    <row r="21" spans="1:20" x14ac:dyDescent="0.25">
      <c r="A21">
        <v>1</v>
      </c>
      <c r="B21">
        <v>8</v>
      </c>
      <c r="C21">
        <v>8</v>
      </c>
      <c r="D21">
        <v>0</v>
      </c>
      <c r="E21">
        <v>0</v>
      </c>
      <c r="F21">
        <v>0</v>
      </c>
      <c r="G21">
        <v>4</v>
      </c>
      <c r="H21" t="s">
        <v>66</v>
      </c>
      <c r="I21">
        <v>7</v>
      </c>
      <c r="J21" t="s">
        <v>24</v>
      </c>
      <c r="K21">
        <v>5</v>
      </c>
      <c r="O21" s="40"/>
      <c r="P21" s="24">
        <f t="shared" si="0"/>
        <v>0</v>
      </c>
      <c r="Q21" s="25">
        <f t="shared" si="1"/>
        <v>2E-3</v>
      </c>
      <c r="R21" s="14">
        <f t="shared" si="2"/>
        <v>1208</v>
      </c>
      <c r="S21" s="26">
        <f t="shared" si="3"/>
        <v>1208</v>
      </c>
      <c r="T21" s="27">
        <f t="shared" si="4"/>
        <v>-6.3362121582031249E-7</v>
      </c>
    </row>
    <row r="22" spans="1:20" ht="18.75" customHeight="1" x14ac:dyDescent="0.25">
      <c r="A22">
        <v>1</v>
      </c>
      <c r="B22">
        <v>8</v>
      </c>
      <c r="C22">
        <v>8</v>
      </c>
      <c r="D22">
        <v>0</v>
      </c>
      <c r="E22">
        <v>0</v>
      </c>
      <c r="F22" t="s">
        <v>14</v>
      </c>
      <c r="G22" t="s">
        <v>14</v>
      </c>
      <c r="H22">
        <v>90</v>
      </c>
      <c r="I22">
        <v>1</v>
      </c>
      <c r="J22">
        <v>22</v>
      </c>
      <c r="K22" t="s">
        <v>67</v>
      </c>
      <c r="P22" s="24">
        <f t="shared" si="0"/>
        <v>0</v>
      </c>
      <c r="Q22" s="25">
        <f t="shared" si="1"/>
        <v>2.0000000000000001E-9</v>
      </c>
      <c r="R22" s="14">
        <f t="shared" si="2"/>
        <v>16777104</v>
      </c>
      <c r="S22" s="26">
        <f t="shared" si="3"/>
        <v>-112</v>
      </c>
      <c r="T22" s="27">
        <f t="shared" si="4"/>
        <v>5.8746337890624996E-14</v>
      </c>
    </row>
    <row r="23" spans="1:20" x14ac:dyDescent="0.25">
      <c r="A23">
        <v>1</v>
      </c>
      <c r="B23">
        <v>8</v>
      </c>
      <c r="C23">
        <v>8</v>
      </c>
      <c r="D23">
        <v>64</v>
      </c>
      <c r="E23">
        <v>0</v>
      </c>
      <c r="F23" t="s">
        <v>67</v>
      </c>
      <c r="G23">
        <v>5</v>
      </c>
      <c r="H23">
        <v>67</v>
      </c>
      <c r="I23">
        <v>1</v>
      </c>
      <c r="J23" t="s">
        <v>108</v>
      </c>
      <c r="K23" t="s">
        <v>128</v>
      </c>
      <c r="P23" s="24">
        <f t="shared" si="0"/>
        <v>100</v>
      </c>
      <c r="Q23" s="25">
        <f t="shared" si="1"/>
        <v>2.0000000000000001E-9</v>
      </c>
      <c r="R23" s="14">
        <f t="shared" si="2"/>
        <v>14812519</v>
      </c>
      <c r="S23" s="26">
        <f t="shared" si="3"/>
        <v>-1964697</v>
      </c>
      <c r="T23" s="27">
        <f t="shared" si="4"/>
        <v>1.0305245876312255E-9</v>
      </c>
    </row>
    <row r="24" spans="1:20" x14ac:dyDescent="0.25">
      <c r="A24">
        <v>1</v>
      </c>
      <c r="B24">
        <v>8</v>
      </c>
      <c r="C24">
        <v>8</v>
      </c>
      <c r="D24" t="s">
        <v>34</v>
      </c>
      <c r="E24">
        <v>0</v>
      </c>
      <c r="F24" t="s">
        <v>116</v>
      </c>
      <c r="G24" t="s">
        <v>31</v>
      </c>
      <c r="H24" t="s">
        <v>131</v>
      </c>
      <c r="I24">
        <v>1</v>
      </c>
      <c r="J24" t="s">
        <v>116</v>
      </c>
      <c r="K24" t="s">
        <v>74</v>
      </c>
      <c r="P24" s="24">
        <f t="shared" si="0"/>
        <v>200</v>
      </c>
      <c r="Q24" s="25">
        <f t="shared" si="1"/>
        <v>2.0000000000000001E-9</v>
      </c>
      <c r="R24" s="14">
        <f t="shared" si="2"/>
        <v>12508622</v>
      </c>
      <c r="S24" s="26">
        <f t="shared" si="3"/>
        <v>-4268594</v>
      </c>
      <c r="T24" s="27">
        <f t="shared" si="4"/>
        <v>2.238966655731201E-9</v>
      </c>
    </row>
    <row r="25" spans="1:20" x14ac:dyDescent="0.25">
      <c r="A25">
        <v>1</v>
      </c>
      <c r="B25">
        <v>8</v>
      </c>
      <c r="C25">
        <v>8</v>
      </c>
      <c r="D25" t="s">
        <v>34</v>
      </c>
      <c r="E25">
        <v>0</v>
      </c>
      <c r="F25" t="s">
        <v>116</v>
      </c>
      <c r="G25" t="s">
        <v>31</v>
      </c>
      <c r="H25" t="s">
        <v>64</v>
      </c>
      <c r="I25">
        <v>2</v>
      </c>
      <c r="J25" t="s">
        <v>24</v>
      </c>
      <c r="K25" t="s">
        <v>26</v>
      </c>
      <c r="O25" s="40"/>
      <c r="P25" s="24">
        <f t="shared" si="0"/>
        <v>200</v>
      </c>
      <c r="Q25" s="25">
        <f t="shared" si="1"/>
        <v>2E-8</v>
      </c>
      <c r="R25" s="14">
        <f t="shared" si="2"/>
        <v>12508619</v>
      </c>
      <c r="S25" s="26">
        <f t="shared" si="3"/>
        <v>-4268597</v>
      </c>
      <c r="T25" s="27">
        <f t="shared" si="4"/>
        <v>2.238968229293823E-8</v>
      </c>
    </row>
    <row r="26" spans="1:20" x14ac:dyDescent="0.25">
      <c r="A26">
        <v>1</v>
      </c>
      <c r="B26">
        <v>8</v>
      </c>
      <c r="C26">
        <v>8</v>
      </c>
      <c r="D26" t="s">
        <v>34</v>
      </c>
      <c r="E26">
        <v>0</v>
      </c>
      <c r="F26" t="s">
        <v>116</v>
      </c>
      <c r="G26" t="s">
        <v>31</v>
      </c>
      <c r="H26" t="s">
        <v>94</v>
      </c>
      <c r="I26">
        <v>3</v>
      </c>
      <c r="J26">
        <v>39</v>
      </c>
      <c r="K26" t="s">
        <v>85</v>
      </c>
      <c r="P26" s="24">
        <f t="shared" si="0"/>
        <v>200</v>
      </c>
      <c r="Q26" s="25">
        <f t="shared" si="1"/>
        <v>2.0000000000000002E-7</v>
      </c>
      <c r="R26" s="14">
        <f t="shared" si="2"/>
        <v>12508615</v>
      </c>
      <c r="S26" s="26">
        <f t="shared" si="3"/>
        <v>-4268601</v>
      </c>
      <c r="T26" s="27">
        <f t="shared" si="4"/>
        <v>2.2389703273773194E-7</v>
      </c>
    </row>
    <row r="27" spans="1:20" x14ac:dyDescent="0.25">
      <c r="A27">
        <v>1</v>
      </c>
      <c r="B27">
        <v>8</v>
      </c>
      <c r="C27">
        <v>8</v>
      </c>
      <c r="D27" t="s">
        <v>34</v>
      </c>
      <c r="E27">
        <v>0</v>
      </c>
      <c r="F27" t="s">
        <v>103</v>
      </c>
      <c r="G27" t="s">
        <v>131</v>
      </c>
      <c r="H27" t="s">
        <v>43</v>
      </c>
      <c r="I27">
        <v>4</v>
      </c>
      <c r="J27">
        <v>81</v>
      </c>
      <c r="K27">
        <v>22</v>
      </c>
      <c r="O27" s="40"/>
      <c r="P27" s="24">
        <f t="shared" si="0"/>
        <v>200</v>
      </c>
      <c r="Q27" s="25">
        <f t="shared" si="1"/>
        <v>1.9999999999999999E-6</v>
      </c>
      <c r="R27" s="14">
        <f t="shared" si="2"/>
        <v>12635897</v>
      </c>
      <c r="S27" s="26">
        <f t="shared" si="3"/>
        <v>-4141319</v>
      </c>
      <c r="T27" s="27">
        <f t="shared" si="4"/>
        <v>2.1722082614898679E-6</v>
      </c>
    </row>
    <row r="28" spans="1:20" x14ac:dyDescent="0.25">
      <c r="A28">
        <v>1</v>
      </c>
      <c r="B28">
        <v>8</v>
      </c>
      <c r="C28">
        <v>8</v>
      </c>
      <c r="D28" t="s">
        <v>34</v>
      </c>
      <c r="E28">
        <v>0</v>
      </c>
      <c r="F28" t="s">
        <v>69</v>
      </c>
      <c r="G28" t="s">
        <v>34</v>
      </c>
      <c r="H28">
        <v>92</v>
      </c>
      <c r="I28">
        <v>5</v>
      </c>
      <c r="J28">
        <v>82</v>
      </c>
      <c r="K28" t="s">
        <v>129</v>
      </c>
      <c r="P28" s="24">
        <f t="shared" si="0"/>
        <v>200</v>
      </c>
      <c r="Q28" s="25">
        <f t="shared" si="1"/>
        <v>1.9999999999999998E-5</v>
      </c>
      <c r="R28" s="14">
        <f t="shared" si="2"/>
        <v>16304274</v>
      </c>
      <c r="S28" s="26">
        <f t="shared" si="3"/>
        <v>-472942</v>
      </c>
      <c r="T28" s="27">
        <f t="shared" si="4"/>
        <v>2.4806795120239253E-6</v>
      </c>
    </row>
    <row r="29" spans="1:20" x14ac:dyDescent="0.25">
      <c r="A29">
        <v>1</v>
      </c>
      <c r="B29">
        <v>8</v>
      </c>
      <c r="C29">
        <v>8</v>
      </c>
      <c r="D29" t="s">
        <v>47</v>
      </c>
      <c r="E29">
        <v>1</v>
      </c>
      <c r="F29" t="s">
        <v>74</v>
      </c>
      <c r="G29" t="s">
        <v>19</v>
      </c>
      <c r="H29" t="s">
        <v>26</v>
      </c>
      <c r="I29">
        <v>5</v>
      </c>
      <c r="J29">
        <v>38</v>
      </c>
      <c r="K29" t="s">
        <v>44</v>
      </c>
      <c r="P29" s="24">
        <f t="shared" si="0"/>
        <v>300</v>
      </c>
      <c r="Q29" s="25">
        <f t="shared" si="1"/>
        <v>1.9999999999999998E-5</v>
      </c>
      <c r="R29" s="14">
        <f t="shared" si="2"/>
        <v>16572589</v>
      </c>
      <c r="S29" s="26">
        <f t="shared" si="3"/>
        <v>-204627</v>
      </c>
      <c r="T29" s="27">
        <f t="shared" si="4"/>
        <v>1.0733113288879393E-6</v>
      </c>
    </row>
    <row r="30" spans="1:20" x14ac:dyDescent="0.25">
      <c r="A30">
        <v>1</v>
      </c>
      <c r="B30">
        <v>8</v>
      </c>
      <c r="C30">
        <v>8</v>
      </c>
      <c r="D30" t="s">
        <v>47</v>
      </c>
      <c r="E30">
        <v>1</v>
      </c>
      <c r="F30" t="s">
        <v>43</v>
      </c>
      <c r="G30">
        <v>59</v>
      </c>
      <c r="H30">
        <v>81</v>
      </c>
      <c r="I30">
        <v>4</v>
      </c>
      <c r="J30">
        <v>34</v>
      </c>
      <c r="K30">
        <v>76</v>
      </c>
      <c r="P30" s="24">
        <f t="shared" si="0"/>
        <v>300</v>
      </c>
      <c r="Q30" s="25">
        <f t="shared" si="1"/>
        <v>1.9999999999999999E-6</v>
      </c>
      <c r="R30" s="14">
        <f t="shared" si="2"/>
        <v>16341377</v>
      </c>
      <c r="S30" s="26">
        <f t="shared" si="3"/>
        <v>-435839</v>
      </c>
      <c r="T30" s="27">
        <f t="shared" si="4"/>
        <v>2.2860665321350094E-7</v>
      </c>
    </row>
    <row r="31" spans="1:20" x14ac:dyDescent="0.25">
      <c r="A31">
        <v>1</v>
      </c>
      <c r="B31">
        <v>8</v>
      </c>
      <c r="C31">
        <v>8</v>
      </c>
      <c r="D31">
        <v>90</v>
      </c>
      <c r="E31">
        <v>1</v>
      </c>
      <c r="F31" t="s">
        <v>33</v>
      </c>
      <c r="G31">
        <v>12</v>
      </c>
      <c r="H31">
        <v>92</v>
      </c>
      <c r="I31">
        <v>4</v>
      </c>
      <c r="J31" t="s">
        <v>98</v>
      </c>
      <c r="K31" t="s">
        <v>89</v>
      </c>
      <c r="O31" s="40"/>
      <c r="P31" s="24">
        <f t="shared" si="0"/>
        <v>400</v>
      </c>
      <c r="Q31" s="25">
        <f t="shared" si="1"/>
        <v>1.9999999999999999E-6</v>
      </c>
      <c r="R31" s="14">
        <f t="shared" si="2"/>
        <v>12653202</v>
      </c>
      <c r="S31" s="26">
        <f t="shared" si="3"/>
        <v>-4124014</v>
      </c>
      <c r="T31" s="27">
        <f t="shared" si="4"/>
        <v>2.1631314277648922E-6</v>
      </c>
    </row>
    <row r="32" spans="1:20" x14ac:dyDescent="0.25">
      <c r="A32">
        <v>1</v>
      </c>
      <c r="B32">
        <v>8</v>
      </c>
      <c r="C32">
        <v>8</v>
      </c>
      <c r="D32">
        <v>90</v>
      </c>
      <c r="E32">
        <v>1</v>
      </c>
      <c r="F32" t="s">
        <v>116</v>
      </c>
      <c r="G32" t="s">
        <v>31</v>
      </c>
      <c r="H32" t="s">
        <v>87</v>
      </c>
      <c r="I32">
        <v>5</v>
      </c>
      <c r="J32">
        <v>86</v>
      </c>
      <c r="K32">
        <v>47</v>
      </c>
      <c r="P32" s="24">
        <f t="shared" si="0"/>
        <v>400</v>
      </c>
      <c r="Q32" s="25">
        <f t="shared" si="1"/>
        <v>1.9999999999999998E-5</v>
      </c>
      <c r="R32" s="14">
        <f t="shared" si="2"/>
        <v>12508624</v>
      </c>
      <c r="S32" s="26">
        <f t="shared" si="3"/>
        <v>-4268592</v>
      </c>
      <c r="T32" s="27">
        <f t="shared" si="4"/>
        <v>2.2389656066894525E-5</v>
      </c>
    </row>
    <row r="33" spans="1:21" x14ac:dyDescent="0.25">
      <c r="A33">
        <v>1</v>
      </c>
      <c r="B33">
        <v>8</v>
      </c>
      <c r="C33">
        <v>8</v>
      </c>
      <c r="D33">
        <v>90</v>
      </c>
      <c r="E33">
        <v>1</v>
      </c>
      <c r="F33" t="s">
        <v>13</v>
      </c>
      <c r="G33" t="s">
        <v>43</v>
      </c>
      <c r="H33" t="s">
        <v>4</v>
      </c>
      <c r="I33">
        <v>6</v>
      </c>
      <c r="J33">
        <v>84</v>
      </c>
      <c r="K33">
        <v>41</v>
      </c>
      <c r="O33" s="40"/>
      <c r="P33" s="24">
        <f t="shared" si="0"/>
        <v>400</v>
      </c>
      <c r="Q33" s="25">
        <f t="shared" si="1"/>
        <v>1.9999999999999998E-4</v>
      </c>
      <c r="R33" s="14">
        <f t="shared" si="2"/>
        <v>15464936</v>
      </c>
      <c r="S33" s="26">
        <f t="shared" si="3"/>
        <v>-1312280</v>
      </c>
      <c r="T33" s="27">
        <f t="shared" si="4"/>
        <v>6.8831825256347639E-5</v>
      </c>
    </row>
    <row r="34" spans="1:21" x14ac:dyDescent="0.25">
      <c r="A34">
        <v>1</v>
      </c>
      <c r="B34">
        <v>8</v>
      </c>
      <c r="C34">
        <v>8</v>
      </c>
      <c r="D34" t="s">
        <v>60</v>
      </c>
      <c r="E34">
        <v>1</v>
      </c>
      <c r="F34" t="s">
        <v>39</v>
      </c>
      <c r="G34" t="s">
        <v>66</v>
      </c>
      <c r="H34">
        <v>88</v>
      </c>
      <c r="I34">
        <v>6</v>
      </c>
      <c r="J34" t="s">
        <v>22</v>
      </c>
      <c r="K34" t="s">
        <v>176</v>
      </c>
      <c r="P34" s="24">
        <f t="shared" si="0"/>
        <v>500</v>
      </c>
      <c r="Q34" s="25">
        <f t="shared" si="1"/>
        <v>1.9999999999999998E-4</v>
      </c>
      <c r="R34" s="14">
        <f t="shared" si="2"/>
        <v>15906952</v>
      </c>
      <c r="S34" s="26">
        <f t="shared" si="3"/>
        <v>-870264</v>
      </c>
      <c r="T34" s="27">
        <f t="shared" si="4"/>
        <v>4.5647163391113273E-5</v>
      </c>
    </row>
    <row r="35" spans="1:21" x14ac:dyDescent="0.25">
      <c r="A35">
        <v>1</v>
      </c>
      <c r="B35">
        <v>8</v>
      </c>
      <c r="C35">
        <v>8</v>
      </c>
      <c r="D35">
        <v>58</v>
      </c>
      <c r="E35">
        <v>2</v>
      </c>
      <c r="F35" t="s">
        <v>53</v>
      </c>
      <c r="G35">
        <v>6</v>
      </c>
      <c r="H35" t="s">
        <v>97</v>
      </c>
      <c r="I35">
        <v>6</v>
      </c>
      <c r="J35" t="s">
        <v>24</v>
      </c>
      <c r="K35" t="s">
        <v>8</v>
      </c>
      <c r="P35" s="24">
        <f t="shared" si="0"/>
        <v>600</v>
      </c>
      <c r="Q35" s="25">
        <f t="shared" si="1"/>
        <v>1.9999999999999998E-4</v>
      </c>
      <c r="R35" s="14">
        <f t="shared" si="2"/>
        <v>13698772</v>
      </c>
      <c r="S35" s="26">
        <f t="shared" si="3"/>
        <v>-3078444</v>
      </c>
      <c r="T35" s="27">
        <f t="shared" si="4"/>
        <v>1.6147081375122069E-4</v>
      </c>
    </row>
    <row r="36" spans="1:21" x14ac:dyDescent="0.25">
      <c r="A36">
        <v>1</v>
      </c>
      <c r="B36">
        <v>8</v>
      </c>
      <c r="C36">
        <v>8</v>
      </c>
      <c r="D36" t="s">
        <v>71</v>
      </c>
      <c r="E36">
        <v>2</v>
      </c>
      <c r="F36" t="s">
        <v>103</v>
      </c>
      <c r="G36" t="s">
        <v>87</v>
      </c>
      <c r="H36">
        <v>14</v>
      </c>
      <c r="I36">
        <v>6</v>
      </c>
      <c r="J36" t="s">
        <v>98</v>
      </c>
      <c r="K36" t="s">
        <v>33</v>
      </c>
      <c r="P36" s="24">
        <f t="shared" si="0"/>
        <v>700</v>
      </c>
      <c r="Q36" s="25">
        <f t="shared" si="1"/>
        <v>1.9999999999999998E-4</v>
      </c>
      <c r="R36" s="14">
        <f t="shared" si="2"/>
        <v>12636180</v>
      </c>
      <c r="S36" s="26">
        <f t="shared" si="3"/>
        <v>-4141036</v>
      </c>
      <c r="T36" s="27">
        <f t="shared" si="4"/>
        <v>2.1720598220825192E-4</v>
      </c>
    </row>
    <row r="37" spans="1:21" x14ac:dyDescent="0.25">
      <c r="A37">
        <v>1</v>
      </c>
      <c r="B37">
        <v>8</v>
      </c>
      <c r="C37">
        <v>8</v>
      </c>
      <c r="D37" t="s">
        <v>71</v>
      </c>
      <c r="E37">
        <v>2</v>
      </c>
      <c r="F37" t="s">
        <v>103</v>
      </c>
      <c r="G37" t="s">
        <v>48</v>
      </c>
      <c r="H37" t="s">
        <v>80</v>
      </c>
      <c r="I37">
        <v>7</v>
      </c>
      <c r="J37" t="s">
        <v>27</v>
      </c>
      <c r="K37" t="s">
        <v>179</v>
      </c>
      <c r="O37" s="40"/>
      <c r="P37" s="24">
        <f t="shared" si="0"/>
        <v>700</v>
      </c>
      <c r="Q37" s="25">
        <f t="shared" si="1"/>
        <v>2E-3</v>
      </c>
      <c r="R37" s="14">
        <f t="shared" si="2"/>
        <v>12644004</v>
      </c>
      <c r="S37" s="26">
        <f t="shared" si="3"/>
        <v>-4133212</v>
      </c>
      <c r="T37" s="27">
        <f t="shared" si="4"/>
        <v>2.1679559707641597E-3</v>
      </c>
      <c r="U37" t="s">
        <v>188</v>
      </c>
    </row>
    <row r="38" spans="1:21" x14ac:dyDescent="0.25">
      <c r="A38">
        <v>1</v>
      </c>
      <c r="B38">
        <v>8</v>
      </c>
      <c r="C38">
        <v>8</v>
      </c>
      <c r="D38" t="s">
        <v>71</v>
      </c>
      <c r="E38">
        <v>2</v>
      </c>
      <c r="F38" t="s">
        <v>165</v>
      </c>
      <c r="G38">
        <v>56</v>
      </c>
      <c r="H38">
        <v>16</v>
      </c>
      <c r="I38">
        <v>8</v>
      </c>
      <c r="J38" t="s">
        <v>83</v>
      </c>
      <c r="K38">
        <v>38</v>
      </c>
      <c r="P38" s="24">
        <f t="shared" si="0"/>
        <v>700</v>
      </c>
      <c r="Q38" s="25">
        <f t="shared" si="1"/>
        <v>0.02</v>
      </c>
      <c r="R38" s="14">
        <f t="shared" si="2"/>
        <v>14112278</v>
      </c>
      <c r="S38" s="26">
        <f t="shared" si="3"/>
        <v>-2664938</v>
      </c>
      <c r="T38" s="27">
        <f t="shared" si="4"/>
        <v>1.3978156089782715E-2</v>
      </c>
      <c r="U38" t="s">
        <v>187</v>
      </c>
    </row>
    <row r="39" spans="1:21" x14ac:dyDescent="0.25">
      <c r="A39">
        <v>1</v>
      </c>
      <c r="B39">
        <v>8</v>
      </c>
      <c r="C39">
        <v>8</v>
      </c>
      <c r="D39">
        <v>20</v>
      </c>
      <c r="E39">
        <v>3</v>
      </c>
      <c r="F39" t="s">
        <v>74</v>
      </c>
      <c r="G39" t="s">
        <v>15</v>
      </c>
      <c r="H39" t="s">
        <v>32</v>
      </c>
      <c r="I39">
        <v>8</v>
      </c>
      <c r="J39" t="s">
        <v>83</v>
      </c>
      <c r="K39" t="s">
        <v>8</v>
      </c>
      <c r="O39" s="40"/>
      <c r="P39" s="24">
        <f t="shared" si="0"/>
        <v>800</v>
      </c>
      <c r="Q39" s="25">
        <f t="shared" si="1"/>
        <v>0.02</v>
      </c>
      <c r="R39" s="14">
        <f t="shared" si="2"/>
        <v>16559115</v>
      </c>
      <c r="S39" s="26">
        <f t="shared" si="3"/>
        <v>-218101</v>
      </c>
      <c r="T39" s="27">
        <f t="shared" si="4"/>
        <v>1.1439852714538574E-3</v>
      </c>
    </row>
    <row r="40" spans="1:21" x14ac:dyDescent="0.25">
      <c r="A40">
        <v>1</v>
      </c>
      <c r="B40">
        <v>8</v>
      </c>
      <c r="C40">
        <v>8</v>
      </c>
      <c r="D40">
        <v>20</v>
      </c>
      <c r="E40">
        <v>3</v>
      </c>
      <c r="F40" t="s">
        <v>74</v>
      </c>
      <c r="G40">
        <v>24</v>
      </c>
      <c r="H40">
        <v>15</v>
      </c>
      <c r="I40">
        <v>7</v>
      </c>
      <c r="J40" t="s">
        <v>22</v>
      </c>
      <c r="K40" t="s">
        <v>113</v>
      </c>
      <c r="P40" s="24">
        <f t="shared" si="0"/>
        <v>800</v>
      </c>
      <c r="Q40" s="25">
        <f t="shared" si="1"/>
        <v>2E-3</v>
      </c>
      <c r="R40" s="14">
        <f t="shared" si="2"/>
        <v>16524309</v>
      </c>
      <c r="S40" s="26">
        <f t="shared" si="3"/>
        <v>-252907</v>
      </c>
      <c r="T40" s="27">
        <f t="shared" si="4"/>
        <v>1.3265500068664548E-4</v>
      </c>
    </row>
    <row r="41" spans="1:21" x14ac:dyDescent="0.25">
      <c r="A41">
        <v>1</v>
      </c>
      <c r="B41">
        <v>8</v>
      </c>
      <c r="C41">
        <v>8</v>
      </c>
      <c r="D41">
        <v>20</v>
      </c>
      <c r="E41">
        <v>3</v>
      </c>
      <c r="F41" t="s">
        <v>61</v>
      </c>
      <c r="G41" t="s">
        <v>62</v>
      </c>
      <c r="H41" t="s">
        <v>179</v>
      </c>
      <c r="I41">
        <v>6</v>
      </c>
      <c r="J41">
        <v>12</v>
      </c>
      <c r="K41" t="s">
        <v>1</v>
      </c>
      <c r="O41" s="40"/>
      <c r="P41" s="24">
        <f t="shared" si="0"/>
        <v>800</v>
      </c>
      <c r="Q41" s="25">
        <f t="shared" si="1"/>
        <v>1.9999999999999998E-4</v>
      </c>
      <c r="R41" s="14">
        <f t="shared" si="2"/>
        <v>14630413</v>
      </c>
      <c r="S41" s="26">
        <f t="shared" si="3"/>
        <v>-2146803</v>
      </c>
      <c r="T41" s="27">
        <f t="shared" si="4"/>
        <v>1.1260429859161375E-4</v>
      </c>
    </row>
    <row r="42" spans="1:21" x14ac:dyDescent="0.25">
      <c r="A42">
        <v>1</v>
      </c>
      <c r="B42">
        <v>8</v>
      </c>
      <c r="C42">
        <v>8</v>
      </c>
      <c r="D42">
        <v>84</v>
      </c>
      <c r="E42">
        <v>3</v>
      </c>
      <c r="F42" t="s">
        <v>103</v>
      </c>
      <c r="G42" t="s">
        <v>79</v>
      </c>
      <c r="H42" t="s">
        <v>20</v>
      </c>
      <c r="I42">
        <v>6</v>
      </c>
      <c r="J42">
        <v>16</v>
      </c>
      <c r="K42" t="s">
        <v>100</v>
      </c>
      <c r="P42" s="24">
        <f t="shared" si="0"/>
        <v>900</v>
      </c>
      <c r="Q42" s="25">
        <f t="shared" si="1"/>
        <v>1.9999999999999998E-4</v>
      </c>
      <c r="R42" s="14">
        <f t="shared" si="2"/>
        <v>12636138</v>
      </c>
      <c r="S42" s="26">
        <f t="shared" si="3"/>
        <v>-4141078</v>
      </c>
      <c r="T42" s="27">
        <f t="shared" si="4"/>
        <v>2.1720818519592282E-4</v>
      </c>
    </row>
    <row r="43" spans="1:21" x14ac:dyDescent="0.25">
      <c r="A43">
        <v>1</v>
      </c>
      <c r="B43">
        <v>8</v>
      </c>
      <c r="C43">
        <v>8</v>
      </c>
      <c r="D43">
        <v>84</v>
      </c>
      <c r="E43">
        <v>3</v>
      </c>
      <c r="F43" t="s">
        <v>103</v>
      </c>
      <c r="G43" t="s">
        <v>70</v>
      </c>
      <c r="H43">
        <v>79</v>
      </c>
      <c r="I43">
        <v>7</v>
      </c>
      <c r="J43" t="s">
        <v>11</v>
      </c>
      <c r="K43">
        <v>29</v>
      </c>
      <c r="O43" s="40"/>
      <c r="P43" s="52">
        <f t="shared" si="0"/>
        <v>900</v>
      </c>
      <c r="Q43" s="47">
        <f t="shared" si="1"/>
        <v>2E-3</v>
      </c>
      <c r="R43" s="48">
        <f t="shared" si="2"/>
        <v>12636793</v>
      </c>
      <c r="S43" s="49">
        <f t="shared" si="3"/>
        <v>-4140423</v>
      </c>
      <c r="T43" s="50">
        <f t="shared" si="4"/>
        <v>2.1717382907867431E-3</v>
      </c>
      <c r="U43" t="s">
        <v>188</v>
      </c>
    </row>
    <row r="44" spans="1:21" x14ac:dyDescent="0.25">
      <c r="A44">
        <v>1</v>
      </c>
      <c r="B44">
        <v>8</v>
      </c>
      <c r="C44">
        <v>8</v>
      </c>
      <c r="D44">
        <v>84</v>
      </c>
      <c r="E44">
        <v>3</v>
      </c>
      <c r="F44" t="s">
        <v>16</v>
      </c>
      <c r="G44">
        <v>31</v>
      </c>
      <c r="H44" t="s">
        <v>28</v>
      </c>
      <c r="I44">
        <v>8</v>
      </c>
      <c r="J44" t="s">
        <v>51</v>
      </c>
      <c r="K44" t="s">
        <v>113</v>
      </c>
      <c r="P44" s="52">
        <f t="shared" si="0"/>
        <v>900</v>
      </c>
      <c r="Q44" s="47">
        <f t="shared" si="1"/>
        <v>0.02</v>
      </c>
      <c r="R44" s="48">
        <f t="shared" si="2"/>
        <v>12530139</v>
      </c>
      <c r="S44" s="49">
        <f t="shared" si="3"/>
        <v>-4247077</v>
      </c>
      <c r="T44" s="50">
        <f t="shared" si="4"/>
        <v>2.2276805400848386E-2</v>
      </c>
      <c r="U44" t="s">
        <v>187</v>
      </c>
    </row>
    <row r="45" spans="1:21" x14ac:dyDescent="0.25">
      <c r="A45">
        <v>1</v>
      </c>
      <c r="B45">
        <v>8</v>
      </c>
      <c r="C45">
        <v>8</v>
      </c>
      <c r="D45" t="s">
        <v>4</v>
      </c>
      <c r="E45">
        <v>3</v>
      </c>
      <c r="F45" t="s">
        <v>43</v>
      </c>
      <c r="G45">
        <v>99</v>
      </c>
      <c r="H45" t="s">
        <v>173</v>
      </c>
      <c r="I45">
        <v>8</v>
      </c>
      <c r="J45">
        <v>36</v>
      </c>
      <c r="K45" t="s">
        <v>41</v>
      </c>
      <c r="O45" s="40"/>
      <c r="P45" s="52">
        <f t="shared" si="0"/>
        <v>1000</v>
      </c>
      <c r="Q45" s="47">
        <f t="shared" si="1"/>
        <v>0.02</v>
      </c>
      <c r="R45" s="48">
        <f t="shared" si="2"/>
        <v>16357658</v>
      </c>
      <c r="S45" s="49">
        <f t="shared" si="3"/>
        <v>-419558</v>
      </c>
      <c r="T45" s="50">
        <f t="shared" si="4"/>
        <v>2.2006692886352534E-3</v>
      </c>
    </row>
    <row r="46" spans="1:21" x14ac:dyDescent="0.25">
      <c r="A46">
        <v>1</v>
      </c>
      <c r="B46">
        <v>8</v>
      </c>
      <c r="C46">
        <v>8</v>
      </c>
      <c r="D46" t="s">
        <v>38</v>
      </c>
      <c r="E46">
        <v>4</v>
      </c>
      <c r="F46" t="s">
        <v>45</v>
      </c>
      <c r="G46">
        <v>89</v>
      </c>
      <c r="H46" t="s">
        <v>136</v>
      </c>
      <c r="I46">
        <v>8</v>
      </c>
      <c r="J46" t="s">
        <v>4</v>
      </c>
      <c r="K46" t="s">
        <v>2</v>
      </c>
      <c r="P46" s="52">
        <f t="shared" si="0"/>
        <v>1100</v>
      </c>
      <c r="Q46" s="47">
        <f t="shared" si="1"/>
        <v>0.02</v>
      </c>
      <c r="R46" s="48">
        <f t="shared" si="2"/>
        <v>16222631</v>
      </c>
      <c r="S46" s="49">
        <f t="shared" si="3"/>
        <v>-554585</v>
      </c>
      <c r="T46" s="50">
        <f t="shared" si="4"/>
        <v>2.9089140892028811E-3</v>
      </c>
    </row>
    <row r="47" spans="1:21" x14ac:dyDescent="0.25">
      <c r="A47">
        <v>1</v>
      </c>
      <c r="B47">
        <v>8</v>
      </c>
      <c r="C47">
        <v>8</v>
      </c>
      <c r="D47" t="s">
        <v>5</v>
      </c>
      <c r="E47">
        <v>4</v>
      </c>
      <c r="F47" t="s">
        <v>56</v>
      </c>
      <c r="G47" t="s">
        <v>85</v>
      </c>
      <c r="H47">
        <v>35</v>
      </c>
      <c r="I47">
        <v>8</v>
      </c>
      <c r="J47" t="s">
        <v>87</v>
      </c>
      <c r="K47">
        <v>71</v>
      </c>
      <c r="P47" s="52">
        <f t="shared" si="0"/>
        <v>1200</v>
      </c>
      <c r="Q47" s="47">
        <f t="shared" si="1"/>
        <v>0.02</v>
      </c>
      <c r="R47" s="48">
        <f t="shared" si="2"/>
        <v>16084277</v>
      </c>
      <c r="S47" s="49">
        <f t="shared" si="3"/>
        <v>-692939</v>
      </c>
      <c r="T47" s="50">
        <f t="shared" si="4"/>
        <v>3.634609699249267E-3</v>
      </c>
    </row>
    <row r="48" spans="1:21" x14ac:dyDescent="0.25">
      <c r="A48">
        <v>1</v>
      </c>
      <c r="B48">
        <v>8</v>
      </c>
      <c r="C48">
        <v>8</v>
      </c>
      <c r="D48">
        <v>14</v>
      </c>
      <c r="E48">
        <v>5</v>
      </c>
      <c r="F48" t="s">
        <v>22</v>
      </c>
      <c r="G48" t="s">
        <v>135</v>
      </c>
      <c r="H48">
        <v>92</v>
      </c>
      <c r="I48">
        <v>8</v>
      </c>
      <c r="J48" t="s">
        <v>106</v>
      </c>
      <c r="K48">
        <v>23</v>
      </c>
      <c r="O48" s="40"/>
      <c r="P48" s="24">
        <f t="shared" si="0"/>
        <v>1300</v>
      </c>
      <c r="Q48" s="25">
        <f t="shared" si="1"/>
        <v>0.02</v>
      </c>
      <c r="R48" s="14">
        <f t="shared" si="2"/>
        <v>15948690</v>
      </c>
      <c r="S48" s="26">
        <f t="shared" si="3"/>
        <v>-828526</v>
      </c>
      <c r="T48" s="27">
        <f t="shared" si="4"/>
        <v>4.3457918167114258E-3</v>
      </c>
    </row>
    <row r="49" spans="1:20" x14ac:dyDescent="0.25">
      <c r="A49">
        <v>1</v>
      </c>
      <c r="B49">
        <v>8</v>
      </c>
      <c r="C49">
        <v>8</v>
      </c>
      <c r="D49">
        <v>78</v>
      </c>
      <c r="E49">
        <v>5</v>
      </c>
      <c r="F49" t="s">
        <v>82</v>
      </c>
      <c r="G49" t="s">
        <v>78</v>
      </c>
      <c r="H49" t="s">
        <v>15</v>
      </c>
      <c r="I49">
        <v>8</v>
      </c>
      <c r="J49">
        <v>67</v>
      </c>
      <c r="K49" t="s">
        <v>109</v>
      </c>
      <c r="P49" s="24">
        <f t="shared" si="0"/>
        <v>1400</v>
      </c>
      <c r="Q49" s="25">
        <f t="shared" si="1"/>
        <v>0.02</v>
      </c>
      <c r="R49" s="14">
        <f t="shared" si="2"/>
        <v>15826604</v>
      </c>
      <c r="S49" s="26">
        <f t="shared" si="3"/>
        <v>-950612</v>
      </c>
      <c r="T49" s="27">
        <f t="shared" si="4"/>
        <v>4.9861583709716797E-3</v>
      </c>
    </row>
    <row r="50" spans="1:20" x14ac:dyDescent="0.25">
      <c r="A50">
        <v>1</v>
      </c>
      <c r="B50">
        <v>8</v>
      </c>
      <c r="C50">
        <v>8</v>
      </c>
      <c r="D50" t="s">
        <v>81</v>
      </c>
      <c r="E50">
        <v>5</v>
      </c>
      <c r="F50" t="s">
        <v>29</v>
      </c>
      <c r="G50" t="s">
        <v>75</v>
      </c>
      <c r="H50">
        <v>57</v>
      </c>
      <c r="I50">
        <v>8</v>
      </c>
      <c r="J50" t="s">
        <v>89</v>
      </c>
      <c r="K50">
        <v>88</v>
      </c>
      <c r="O50" s="40"/>
      <c r="P50" s="24">
        <f t="shared" si="0"/>
        <v>1500</v>
      </c>
      <c r="Q50" s="25">
        <f t="shared" si="1"/>
        <v>0.02</v>
      </c>
      <c r="R50" s="14">
        <f t="shared" si="2"/>
        <v>15777111</v>
      </c>
      <c r="S50" s="26">
        <f t="shared" si="3"/>
        <v>-1000105</v>
      </c>
      <c r="T50" s="27">
        <f t="shared" si="4"/>
        <v>5.2457594871520999E-3</v>
      </c>
    </row>
    <row r="51" spans="1:20" x14ac:dyDescent="0.25">
      <c r="A51">
        <v>1</v>
      </c>
      <c r="B51">
        <v>8</v>
      </c>
      <c r="C51">
        <v>8</v>
      </c>
      <c r="D51">
        <v>40</v>
      </c>
      <c r="E51">
        <v>6</v>
      </c>
      <c r="F51" t="s">
        <v>48</v>
      </c>
      <c r="G51">
        <v>78</v>
      </c>
      <c r="H51" t="s">
        <v>125</v>
      </c>
      <c r="I51">
        <v>8</v>
      </c>
      <c r="J51" t="s">
        <v>93</v>
      </c>
      <c r="K51">
        <v>51</v>
      </c>
      <c r="P51" s="24">
        <f t="shared" si="0"/>
        <v>1600</v>
      </c>
      <c r="Q51" s="25">
        <f t="shared" si="1"/>
        <v>0.02</v>
      </c>
      <c r="R51" s="14">
        <f t="shared" si="2"/>
        <v>15628426</v>
      </c>
      <c r="S51" s="26">
        <f t="shared" si="3"/>
        <v>-1148790</v>
      </c>
      <c r="T51" s="27">
        <f t="shared" si="4"/>
        <v>6.0256433486938479E-3</v>
      </c>
    </row>
    <row r="52" spans="1:20" x14ac:dyDescent="0.25">
      <c r="A52">
        <v>1</v>
      </c>
      <c r="B52">
        <v>8</v>
      </c>
      <c r="C52">
        <v>8</v>
      </c>
      <c r="D52" t="s">
        <v>80</v>
      </c>
      <c r="E52">
        <v>6</v>
      </c>
      <c r="F52" t="s">
        <v>1</v>
      </c>
      <c r="G52">
        <v>38</v>
      </c>
      <c r="H52">
        <v>69</v>
      </c>
      <c r="I52">
        <v>8</v>
      </c>
      <c r="J52">
        <v>84</v>
      </c>
      <c r="K52" t="s">
        <v>10</v>
      </c>
      <c r="O52" s="40"/>
      <c r="P52" s="24">
        <f t="shared" si="0"/>
        <v>1700</v>
      </c>
      <c r="Q52" s="25">
        <f t="shared" si="1"/>
        <v>0.02</v>
      </c>
      <c r="R52" s="14">
        <f t="shared" si="2"/>
        <v>15480937</v>
      </c>
      <c r="S52" s="26">
        <f t="shared" si="3"/>
        <v>-1296279</v>
      </c>
      <c r="T52" s="27">
        <f t="shared" si="4"/>
        <v>6.7992539405822752E-3</v>
      </c>
    </row>
    <row r="53" spans="1:20" x14ac:dyDescent="0.25">
      <c r="A53">
        <v>1</v>
      </c>
      <c r="B53">
        <v>8</v>
      </c>
      <c r="C53">
        <v>8</v>
      </c>
      <c r="D53">
        <v>8</v>
      </c>
      <c r="E53">
        <v>7</v>
      </c>
      <c r="F53" t="s">
        <v>10</v>
      </c>
      <c r="G53" t="s">
        <v>21</v>
      </c>
      <c r="H53" t="s">
        <v>123</v>
      </c>
      <c r="I53">
        <v>8</v>
      </c>
      <c r="J53">
        <v>70</v>
      </c>
      <c r="K53">
        <v>84</v>
      </c>
      <c r="P53" s="24">
        <f t="shared" si="0"/>
        <v>1800</v>
      </c>
      <c r="Q53" s="25">
        <f t="shared" si="1"/>
        <v>0.02</v>
      </c>
      <c r="R53" s="14">
        <f t="shared" si="2"/>
        <v>15334954</v>
      </c>
      <c r="S53" s="26">
        <f t="shared" si="3"/>
        <v>-1442262</v>
      </c>
      <c r="T53" s="27">
        <f t="shared" si="4"/>
        <v>7.56496524810791E-3</v>
      </c>
    </row>
    <row r="54" spans="1:20" x14ac:dyDescent="0.25">
      <c r="A54">
        <v>1</v>
      </c>
      <c r="B54">
        <v>8</v>
      </c>
      <c r="C54">
        <v>8</v>
      </c>
      <c r="D54" t="s">
        <v>77</v>
      </c>
      <c r="E54">
        <v>7</v>
      </c>
      <c r="F54" t="s">
        <v>111</v>
      </c>
      <c r="G54" t="s">
        <v>86</v>
      </c>
      <c r="H54" t="s">
        <v>9</v>
      </c>
      <c r="I54">
        <v>8</v>
      </c>
      <c r="J54">
        <v>47</v>
      </c>
      <c r="K54" t="s">
        <v>104</v>
      </c>
      <c r="O54" s="40"/>
      <c r="P54" s="24">
        <f t="shared" si="0"/>
        <v>1900</v>
      </c>
      <c r="Q54" s="25">
        <f t="shared" si="1"/>
        <v>0.02</v>
      </c>
      <c r="R54" s="14">
        <f t="shared" si="2"/>
        <v>15197636</v>
      </c>
      <c r="S54" s="26">
        <f t="shared" si="3"/>
        <v>-1579580</v>
      </c>
      <c r="T54" s="27">
        <f t="shared" si="4"/>
        <v>8.2852268218994128E-3</v>
      </c>
    </row>
    <row r="55" spans="1:20" x14ac:dyDescent="0.25">
      <c r="A55">
        <v>1</v>
      </c>
      <c r="B55">
        <v>8</v>
      </c>
      <c r="C55">
        <v>8</v>
      </c>
      <c r="D55" t="s">
        <v>87</v>
      </c>
      <c r="E55">
        <v>7</v>
      </c>
      <c r="F55" t="s">
        <v>111</v>
      </c>
      <c r="G55">
        <v>58</v>
      </c>
      <c r="H55">
        <v>20</v>
      </c>
      <c r="I55">
        <v>8</v>
      </c>
      <c r="J55">
        <v>86</v>
      </c>
      <c r="K55">
        <v>37</v>
      </c>
      <c r="P55" s="24">
        <f t="shared" si="0"/>
        <v>2000</v>
      </c>
      <c r="Q55" s="25">
        <f t="shared" si="1"/>
        <v>0.02</v>
      </c>
      <c r="R55" s="14">
        <f t="shared" si="2"/>
        <v>15161376</v>
      </c>
      <c r="S55" s="26">
        <f t="shared" si="3"/>
        <v>-1615840</v>
      </c>
      <c r="T55" s="27">
        <f t="shared" si="4"/>
        <v>8.4754180908203115E-3</v>
      </c>
    </row>
    <row r="56" spans="1:20" x14ac:dyDescent="0.25">
      <c r="A56">
        <v>1</v>
      </c>
      <c r="B56">
        <v>8</v>
      </c>
      <c r="C56">
        <v>8</v>
      </c>
      <c r="D56">
        <v>34</v>
      </c>
      <c r="E56">
        <v>8</v>
      </c>
      <c r="F56" t="s">
        <v>86</v>
      </c>
      <c r="G56">
        <v>10</v>
      </c>
      <c r="H56" t="s">
        <v>6</v>
      </c>
      <c r="I56">
        <v>8</v>
      </c>
      <c r="J56">
        <v>26</v>
      </c>
      <c r="K56" t="s">
        <v>1</v>
      </c>
      <c r="O56" s="40"/>
      <c r="P56" s="24">
        <f t="shared" si="0"/>
        <v>2100</v>
      </c>
      <c r="Q56" s="25">
        <f t="shared" si="1"/>
        <v>0.02</v>
      </c>
      <c r="R56" s="14">
        <f t="shared" si="2"/>
        <v>15012005</v>
      </c>
      <c r="S56" s="26">
        <f t="shared" si="3"/>
        <v>-1765211</v>
      </c>
      <c r="T56" s="27">
        <f t="shared" si="4"/>
        <v>9.2589001655578613E-3</v>
      </c>
    </row>
    <row r="57" spans="1:20" x14ac:dyDescent="0.25">
      <c r="A57">
        <v>1</v>
      </c>
      <c r="B57">
        <v>8</v>
      </c>
      <c r="C57">
        <v>8</v>
      </c>
      <c r="D57">
        <v>98</v>
      </c>
      <c r="E57">
        <v>8</v>
      </c>
      <c r="F57" t="s">
        <v>67</v>
      </c>
      <c r="G57" t="s">
        <v>131</v>
      </c>
      <c r="H57" t="s">
        <v>11</v>
      </c>
      <c r="I57">
        <v>8</v>
      </c>
      <c r="J57" t="s">
        <v>83</v>
      </c>
      <c r="K57" t="s">
        <v>106</v>
      </c>
      <c r="P57" s="24">
        <f t="shared" si="0"/>
        <v>2200</v>
      </c>
      <c r="Q57" s="25">
        <f t="shared" si="1"/>
        <v>0.02</v>
      </c>
      <c r="R57" s="14">
        <f t="shared" si="2"/>
        <v>14863915</v>
      </c>
      <c r="S57" s="26">
        <f t="shared" si="3"/>
        <v>-1913301</v>
      </c>
      <c r="T57" s="27">
        <f t="shared" si="4"/>
        <v>1.0035663127899169E-2</v>
      </c>
    </row>
    <row r="58" spans="1:20" x14ac:dyDescent="0.25">
      <c r="A58">
        <v>1</v>
      </c>
      <c r="B58">
        <v>8</v>
      </c>
      <c r="C58">
        <v>8</v>
      </c>
      <c r="D58" t="s">
        <v>74</v>
      </c>
      <c r="E58">
        <v>8</v>
      </c>
      <c r="F58" t="s">
        <v>19</v>
      </c>
      <c r="G58" t="s">
        <v>49</v>
      </c>
      <c r="H58">
        <v>68</v>
      </c>
      <c r="I58">
        <v>8</v>
      </c>
      <c r="J58" t="s">
        <v>2</v>
      </c>
      <c r="K58" t="s">
        <v>86</v>
      </c>
      <c r="O58" s="40"/>
      <c r="P58" s="24">
        <f t="shared" si="0"/>
        <v>2300</v>
      </c>
      <c r="Q58" s="25">
        <f t="shared" si="1"/>
        <v>0.02</v>
      </c>
      <c r="R58" s="14">
        <f t="shared" si="2"/>
        <v>14711912</v>
      </c>
      <c r="S58" s="26">
        <f t="shared" si="3"/>
        <v>-2065304</v>
      </c>
      <c r="T58" s="27">
        <f t="shared" si="4"/>
        <v>1.0832950592041016E-2</v>
      </c>
    </row>
    <row r="59" spans="1:20" x14ac:dyDescent="0.25">
      <c r="A59">
        <v>1</v>
      </c>
      <c r="B59">
        <v>8</v>
      </c>
      <c r="C59">
        <v>8</v>
      </c>
      <c r="D59">
        <v>60</v>
      </c>
      <c r="E59">
        <v>9</v>
      </c>
      <c r="F59" t="s">
        <v>92</v>
      </c>
      <c r="G59">
        <v>35</v>
      </c>
      <c r="H59" t="s">
        <v>89</v>
      </c>
      <c r="I59">
        <v>8</v>
      </c>
      <c r="J59">
        <v>24</v>
      </c>
      <c r="K59">
        <v>47</v>
      </c>
      <c r="P59" s="24">
        <f t="shared" si="0"/>
        <v>2400</v>
      </c>
      <c r="Q59" s="25">
        <f t="shared" si="1"/>
        <v>0.02</v>
      </c>
      <c r="R59" s="14">
        <f t="shared" si="2"/>
        <v>14562764</v>
      </c>
      <c r="S59" s="26">
        <f t="shared" si="3"/>
        <v>-2214452</v>
      </c>
      <c r="T59" s="27">
        <f t="shared" si="4"/>
        <v>1.1615262985229491E-2</v>
      </c>
    </row>
    <row r="60" spans="1:20" x14ac:dyDescent="0.25">
      <c r="A60">
        <v>1</v>
      </c>
      <c r="B60">
        <v>8</v>
      </c>
      <c r="C60">
        <v>8</v>
      </c>
      <c r="D60" t="s">
        <v>9</v>
      </c>
      <c r="E60">
        <v>9</v>
      </c>
      <c r="F60" t="s">
        <v>81</v>
      </c>
      <c r="G60">
        <v>38</v>
      </c>
      <c r="H60" t="s">
        <v>27</v>
      </c>
      <c r="I60">
        <v>8</v>
      </c>
      <c r="J60" t="s">
        <v>168</v>
      </c>
      <c r="K60" t="s">
        <v>4</v>
      </c>
      <c r="O60" s="40"/>
      <c r="P60" s="24">
        <f t="shared" si="0"/>
        <v>2500</v>
      </c>
      <c r="Q60" s="25">
        <f t="shared" si="1"/>
        <v>0.02</v>
      </c>
      <c r="R60" s="14">
        <f t="shared" si="2"/>
        <v>14432395</v>
      </c>
      <c r="S60" s="26">
        <f t="shared" si="3"/>
        <v>-2344821</v>
      </c>
      <c r="T60" s="27">
        <f t="shared" si="4"/>
        <v>1.2299075603485105E-2</v>
      </c>
    </row>
    <row r="61" spans="1:20" x14ac:dyDescent="0.25">
      <c r="A61">
        <v>1</v>
      </c>
      <c r="B61">
        <v>8</v>
      </c>
      <c r="C61">
        <v>8</v>
      </c>
      <c r="D61">
        <v>28</v>
      </c>
      <c r="E61" t="s">
        <v>0</v>
      </c>
      <c r="F61" t="s">
        <v>28</v>
      </c>
      <c r="G61" t="s">
        <v>125</v>
      </c>
      <c r="H61" t="s">
        <v>92</v>
      </c>
      <c r="I61">
        <v>8</v>
      </c>
      <c r="J61">
        <v>52</v>
      </c>
      <c r="K61">
        <v>47</v>
      </c>
      <c r="P61" s="24">
        <f t="shared" si="0"/>
        <v>2600</v>
      </c>
      <c r="Q61" s="25">
        <f t="shared" si="1"/>
        <v>0.02</v>
      </c>
      <c r="R61" s="14">
        <f t="shared" si="2"/>
        <v>14387934</v>
      </c>
      <c r="S61" s="26">
        <f t="shared" si="3"/>
        <v>-2389282</v>
      </c>
      <c r="T61" s="27">
        <f t="shared" si="4"/>
        <v>1.2532282829284667E-2</v>
      </c>
    </row>
    <row r="62" spans="1:20" x14ac:dyDescent="0.25">
      <c r="A62">
        <v>1</v>
      </c>
      <c r="B62">
        <v>8</v>
      </c>
      <c r="C62">
        <v>8</v>
      </c>
      <c r="D62" t="s">
        <v>105</v>
      </c>
      <c r="E62" t="s">
        <v>0</v>
      </c>
      <c r="F62" t="s">
        <v>132</v>
      </c>
      <c r="G62" t="s">
        <v>62</v>
      </c>
      <c r="H62">
        <v>11</v>
      </c>
      <c r="I62">
        <v>8</v>
      </c>
      <c r="J62" t="s">
        <v>44</v>
      </c>
      <c r="K62" t="s">
        <v>179</v>
      </c>
      <c r="O62" s="40"/>
      <c r="P62" s="24">
        <f t="shared" si="0"/>
        <v>2700</v>
      </c>
      <c r="Q62" s="25">
        <f t="shared" si="1"/>
        <v>0.02</v>
      </c>
      <c r="R62" s="14">
        <f t="shared" si="2"/>
        <v>14237201</v>
      </c>
      <c r="S62" s="26">
        <f t="shared" si="3"/>
        <v>-2540015</v>
      </c>
      <c r="T62" s="27">
        <f t="shared" si="4"/>
        <v>1.3322908878326415E-2</v>
      </c>
    </row>
    <row r="63" spans="1:20" x14ac:dyDescent="0.25">
      <c r="A63">
        <v>1</v>
      </c>
      <c r="B63">
        <v>8</v>
      </c>
      <c r="C63">
        <v>8</v>
      </c>
      <c r="D63" t="s">
        <v>29</v>
      </c>
      <c r="E63" t="s">
        <v>0</v>
      </c>
      <c r="F63" t="s">
        <v>59</v>
      </c>
      <c r="G63" t="s">
        <v>1</v>
      </c>
      <c r="H63">
        <v>69</v>
      </c>
      <c r="I63">
        <v>8</v>
      </c>
      <c r="J63" t="s">
        <v>96</v>
      </c>
      <c r="K63" t="s">
        <v>81</v>
      </c>
      <c r="P63" s="24">
        <f t="shared" ref="P63:P65" si="5">IF((HEX2DEC(E63)*256) + HEX2DEC(D63) &gt;= 32768, (HEX2DEC(E63)*256) + HEX2DEC(D63)-65536, (HEX2DEC(E63)*256) + HEX2DEC(D63))</f>
        <v>2800</v>
      </c>
      <c r="Q63" s="25">
        <f t="shared" ref="Q63:Q65" si="6">LOOKUP(VALUE(I63),$I$9:$I$16,$J$9:$J$16)</f>
        <v>0.02</v>
      </c>
      <c r="R63" s="14">
        <f t="shared" ref="R63:R65" si="7">(HEX2DEC(F63)*65536) + (HEX2DEC(G63)*256) + HEX2DEC(H63)</f>
        <v>14085225</v>
      </c>
      <c r="S63" s="26">
        <f t="shared" si="3"/>
        <v>-2691991</v>
      </c>
      <c r="T63" s="27">
        <f t="shared" ref="T63:T65" si="8">-(S63/$J$6*Q63)</f>
        <v>1.4120054721832274E-2</v>
      </c>
    </row>
    <row r="64" spans="1:20" x14ac:dyDescent="0.25">
      <c r="A64">
        <v>1</v>
      </c>
      <c r="B64">
        <v>8</v>
      </c>
      <c r="C64">
        <v>8</v>
      </c>
      <c r="D64">
        <v>54</v>
      </c>
      <c r="E64" t="s">
        <v>32</v>
      </c>
      <c r="F64" t="s">
        <v>97</v>
      </c>
      <c r="G64" t="s">
        <v>168</v>
      </c>
      <c r="H64">
        <v>18</v>
      </c>
      <c r="I64">
        <v>8</v>
      </c>
      <c r="J64">
        <v>74</v>
      </c>
      <c r="K64" t="s">
        <v>64</v>
      </c>
      <c r="O64" s="40"/>
      <c r="P64" s="24">
        <f t="shared" si="5"/>
        <v>2900</v>
      </c>
      <c r="Q64" s="25">
        <f t="shared" si="6"/>
        <v>0.02</v>
      </c>
      <c r="R64" s="14">
        <f t="shared" si="7"/>
        <v>13934104</v>
      </c>
      <c r="S64" s="26">
        <f t="shared" si="3"/>
        <v>-2843112</v>
      </c>
      <c r="T64" s="27">
        <f t="shared" si="8"/>
        <v>1.4912715911865233E-2</v>
      </c>
    </row>
    <row r="65" spans="1:20" x14ac:dyDescent="0.25">
      <c r="A65">
        <v>1</v>
      </c>
      <c r="B65">
        <v>8</v>
      </c>
      <c r="C65">
        <v>8</v>
      </c>
      <c r="D65" t="s">
        <v>66</v>
      </c>
      <c r="E65" t="s">
        <v>32</v>
      </c>
      <c r="F65" t="s">
        <v>70</v>
      </c>
      <c r="G65">
        <v>79</v>
      </c>
      <c r="H65">
        <v>68</v>
      </c>
      <c r="I65">
        <v>8</v>
      </c>
      <c r="J65" t="s">
        <v>45</v>
      </c>
      <c r="K65">
        <v>18</v>
      </c>
      <c r="P65" s="24">
        <f t="shared" si="5"/>
        <v>3000</v>
      </c>
      <c r="Q65" s="25">
        <f t="shared" si="6"/>
        <v>0.02</v>
      </c>
      <c r="R65" s="14">
        <f t="shared" si="7"/>
        <v>13793640</v>
      </c>
      <c r="S65" s="26">
        <f t="shared" si="3"/>
        <v>-2983576</v>
      </c>
      <c r="T65" s="27">
        <f t="shared" si="8"/>
        <v>1.5649478912353514E-2</v>
      </c>
    </row>
    <row r="66" spans="1:20" x14ac:dyDescent="0.25">
      <c r="A66"/>
      <c r="B66"/>
      <c r="C66"/>
      <c r="D66"/>
      <c r="E66"/>
      <c r="F66"/>
      <c r="G66"/>
      <c r="H66"/>
      <c r="I66"/>
      <c r="J66"/>
      <c r="K66"/>
      <c r="O66" s="40"/>
      <c r="P66" s="24"/>
      <c r="Q66" s="25"/>
      <c r="R66" s="14"/>
      <c r="S66" s="26"/>
      <c r="T66" s="27"/>
    </row>
    <row r="67" spans="1:20" x14ac:dyDescent="0.25">
      <c r="A67"/>
      <c r="B67"/>
      <c r="C67"/>
      <c r="D67"/>
      <c r="E67"/>
      <c r="F67"/>
      <c r="G67"/>
      <c r="H67"/>
      <c r="I67"/>
      <c r="J67"/>
      <c r="K67"/>
      <c r="P67" s="24"/>
      <c r="Q67" s="25"/>
      <c r="R67" s="14"/>
      <c r="S67" s="26"/>
      <c r="T67" s="27"/>
    </row>
    <row r="68" spans="1:20" x14ac:dyDescent="0.25">
      <c r="A68"/>
      <c r="B68"/>
      <c r="C68"/>
      <c r="D68"/>
      <c r="E68"/>
      <c r="F68"/>
      <c r="G68"/>
      <c r="H68"/>
      <c r="I68"/>
      <c r="J68"/>
      <c r="K68"/>
      <c r="O68" s="40"/>
      <c r="P68" s="24"/>
      <c r="Q68" s="25"/>
      <c r="R68" s="14"/>
      <c r="S68" s="26"/>
      <c r="T68" s="27"/>
    </row>
    <row r="69" spans="1:20" x14ac:dyDescent="0.25">
      <c r="A69"/>
      <c r="B69"/>
      <c r="C69"/>
      <c r="D69"/>
      <c r="E69"/>
      <c r="F69"/>
      <c r="G69"/>
      <c r="H69"/>
      <c r="I69"/>
      <c r="J69"/>
      <c r="K69"/>
      <c r="P69" s="24"/>
      <c r="Q69" s="25"/>
      <c r="R69" s="14"/>
      <c r="S69" s="26"/>
      <c r="T69" s="27"/>
    </row>
    <row r="70" spans="1:20" x14ac:dyDescent="0.25">
      <c r="A70"/>
      <c r="B70"/>
      <c r="C70"/>
      <c r="D70"/>
      <c r="E70"/>
      <c r="F70"/>
      <c r="G70"/>
      <c r="H70"/>
      <c r="I70"/>
      <c r="J70"/>
      <c r="K70"/>
      <c r="O70" s="40"/>
      <c r="P70" s="24"/>
      <c r="Q70" s="25"/>
      <c r="R70" s="14"/>
      <c r="S70" s="26"/>
      <c r="T70" s="27"/>
    </row>
    <row r="71" spans="1:20" x14ac:dyDescent="0.25">
      <c r="A71"/>
      <c r="B71"/>
      <c r="C71"/>
      <c r="D71"/>
      <c r="E71"/>
      <c r="F71"/>
      <c r="G71"/>
      <c r="H71"/>
      <c r="I71"/>
      <c r="J71"/>
      <c r="K71"/>
      <c r="P71" s="24"/>
      <c r="Q71" s="25"/>
      <c r="R71" s="14"/>
      <c r="S71" s="26"/>
      <c r="T71" s="27"/>
    </row>
    <row r="72" spans="1:20" x14ac:dyDescent="0.25">
      <c r="A72"/>
      <c r="B72"/>
      <c r="C72"/>
      <c r="D72"/>
      <c r="E72"/>
      <c r="F72"/>
      <c r="G72"/>
      <c r="H72"/>
      <c r="I72"/>
      <c r="J72"/>
      <c r="K72"/>
      <c r="O72" s="40"/>
      <c r="P72" s="24"/>
      <c r="Q72" s="25"/>
      <c r="R72" s="14"/>
      <c r="S72" s="26"/>
      <c r="T72" s="27"/>
    </row>
    <row r="73" spans="1:20" x14ac:dyDescent="0.25">
      <c r="A73"/>
      <c r="B73"/>
      <c r="C73"/>
      <c r="D73"/>
      <c r="E73"/>
      <c r="F73"/>
      <c r="G73"/>
      <c r="H73"/>
      <c r="I73"/>
      <c r="J73"/>
      <c r="K73"/>
      <c r="P73" s="24"/>
      <c r="Q73" s="25"/>
      <c r="R73" s="14"/>
      <c r="S73" s="26"/>
      <c r="T73" s="27"/>
    </row>
    <row r="74" spans="1:20" x14ac:dyDescent="0.25">
      <c r="A74"/>
      <c r="B74"/>
      <c r="C74"/>
      <c r="D74"/>
      <c r="E74"/>
      <c r="F74"/>
      <c r="G74"/>
      <c r="H74"/>
      <c r="I74"/>
      <c r="J74"/>
      <c r="K74"/>
      <c r="O74" s="40"/>
      <c r="P74" s="24"/>
      <c r="Q74" s="25"/>
      <c r="R74" s="14"/>
      <c r="S74" s="26"/>
      <c r="T74" s="27"/>
    </row>
    <row r="75" spans="1:20" x14ac:dyDescent="0.25">
      <c r="A75"/>
      <c r="B75"/>
      <c r="C75"/>
      <c r="D75"/>
      <c r="E75"/>
      <c r="F75"/>
      <c r="G75"/>
      <c r="H75"/>
      <c r="I75"/>
      <c r="J75"/>
      <c r="K75"/>
      <c r="P75" s="24"/>
      <c r="Q75" s="25"/>
      <c r="R75" s="14"/>
      <c r="S75" s="26"/>
      <c r="T75" s="27"/>
    </row>
    <row r="76" spans="1:20" x14ac:dyDescent="0.25">
      <c r="A76"/>
      <c r="B76"/>
      <c r="C76"/>
      <c r="D76"/>
      <c r="E76"/>
      <c r="F76"/>
      <c r="G76"/>
      <c r="H76"/>
      <c r="I76"/>
      <c r="J76"/>
      <c r="K76"/>
      <c r="O76" s="40"/>
      <c r="P76" s="24"/>
      <c r="Q76" s="25"/>
      <c r="R76" s="14"/>
      <c r="S76" s="26"/>
      <c r="T76" s="27"/>
    </row>
    <row r="77" spans="1:20" x14ac:dyDescent="0.25">
      <c r="A77"/>
      <c r="B77"/>
      <c r="C77"/>
      <c r="D77"/>
      <c r="E77"/>
      <c r="F77"/>
      <c r="G77"/>
      <c r="H77"/>
      <c r="I77"/>
      <c r="J77"/>
      <c r="K77"/>
      <c r="P77" s="24"/>
      <c r="Q77" s="25"/>
      <c r="R77" s="14"/>
      <c r="S77" s="26"/>
      <c r="T77" s="27"/>
    </row>
    <row r="78" spans="1:20" x14ac:dyDescent="0.25">
      <c r="A78"/>
      <c r="B78"/>
      <c r="C78"/>
      <c r="D78"/>
      <c r="E78"/>
      <c r="F78"/>
      <c r="G78"/>
      <c r="H78"/>
      <c r="I78"/>
      <c r="J78"/>
      <c r="K78"/>
      <c r="O78" s="40"/>
      <c r="P78" s="24"/>
      <c r="Q78" s="25"/>
      <c r="R78" s="14"/>
      <c r="S78" s="26"/>
      <c r="T78" s="27"/>
    </row>
    <row r="79" spans="1:20" x14ac:dyDescent="0.25">
      <c r="A79"/>
      <c r="B79"/>
      <c r="C79"/>
      <c r="D79"/>
      <c r="E79"/>
      <c r="F79"/>
      <c r="G79"/>
      <c r="H79"/>
      <c r="I79"/>
      <c r="J79"/>
      <c r="K79"/>
      <c r="P79" s="24"/>
      <c r="Q79" s="25"/>
      <c r="R79" s="14"/>
      <c r="S79" s="26"/>
      <c r="T79" s="27"/>
    </row>
    <row r="80" spans="1:20" x14ac:dyDescent="0.25">
      <c r="A80"/>
      <c r="B80"/>
      <c r="C80"/>
      <c r="D80"/>
      <c r="E80"/>
      <c r="F80"/>
      <c r="G80"/>
      <c r="H80"/>
      <c r="I80"/>
      <c r="J80"/>
      <c r="K80"/>
      <c r="O80" s="40"/>
      <c r="P80" s="24"/>
      <c r="Q80" s="25"/>
      <c r="R80" s="14"/>
      <c r="S80" s="26"/>
      <c r="T80" s="27"/>
    </row>
    <row r="81" spans="1:20" x14ac:dyDescent="0.25">
      <c r="A81"/>
      <c r="B81"/>
      <c r="C81"/>
      <c r="D81"/>
      <c r="E81"/>
      <c r="F81"/>
      <c r="G81"/>
      <c r="H81"/>
      <c r="I81"/>
      <c r="J81"/>
      <c r="K81"/>
      <c r="P81" s="24"/>
      <c r="Q81" s="25"/>
      <c r="R81" s="14"/>
      <c r="S81" s="26"/>
      <c r="T81" s="27"/>
    </row>
    <row r="82" spans="1:20" x14ac:dyDescent="0.25">
      <c r="A82"/>
      <c r="B82"/>
      <c r="C82"/>
      <c r="D82"/>
      <c r="E82"/>
      <c r="F82"/>
      <c r="G82"/>
      <c r="H82"/>
      <c r="I82"/>
      <c r="J82"/>
      <c r="K82"/>
      <c r="O82" s="40"/>
      <c r="P82" s="24"/>
      <c r="Q82" s="25"/>
      <c r="R82" s="14"/>
      <c r="S82" s="26"/>
      <c r="T82" s="27"/>
    </row>
    <row r="83" spans="1:20" x14ac:dyDescent="0.25">
      <c r="A83"/>
      <c r="B83"/>
      <c r="C83"/>
      <c r="D83"/>
      <c r="E83"/>
      <c r="F83"/>
      <c r="G83"/>
      <c r="H83"/>
      <c r="I83"/>
      <c r="J83"/>
      <c r="K83"/>
      <c r="P83" s="24"/>
      <c r="Q83" s="25"/>
      <c r="R83" s="14"/>
      <c r="S83" s="26"/>
      <c r="T83" s="27"/>
    </row>
    <row r="84" spans="1:20" x14ac:dyDescent="0.25">
      <c r="A84"/>
      <c r="B84"/>
      <c r="C84"/>
      <c r="D84"/>
      <c r="E84"/>
      <c r="F84"/>
      <c r="G84"/>
      <c r="H84"/>
      <c r="I84"/>
      <c r="J84"/>
      <c r="K84"/>
      <c r="O84" s="40"/>
      <c r="P84" s="24"/>
      <c r="Q84" s="25"/>
      <c r="R84" s="14"/>
      <c r="S84" s="26"/>
      <c r="T84" s="27"/>
    </row>
    <row r="85" spans="1:20" x14ac:dyDescent="0.25">
      <c r="A85"/>
      <c r="B85"/>
      <c r="C85"/>
      <c r="D85"/>
      <c r="E85"/>
      <c r="F85"/>
      <c r="G85"/>
      <c r="H85"/>
      <c r="I85"/>
      <c r="J85"/>
      <c r="K85"/>
      <c r="P85" s="24"/>
      <c r="Q85" s="25"/>
      <c r="R85" s="14"/>
      <c r="S85" s="26"/>
      <c r="T85" s="27"/>
    </row>
    <row r="86" spans="1:20" x14ac:dyDescent="0.25">
      <c r="A86"/>
      <c r="B86"/>
      <c r="C86"/>
      <c r="D86"/>
      <c r="E86"/>
      <c r="F86"/>
      <c r="G86"/>
      <c r="H86"/>
      <c r="I86"/>
      <c r="J86"/>
      <c r="K86"/>
      <c r="O86" s="40"/>
      <c r="P86" s="24"/>
      <c r="Q86" s="25"/>
      <c r="R86" s="14"/>
      <c r="S86" s="26"/>
      <c r="T86" s="27"/>
    </row>
    <row r="87" spans="1:20" x14ac:dyDescent="0.25">
      <c r="A87"/>
      <c r="B87"/>
      <c r="C87"/>
      <c r="D87"/>
      <c r="E87"/>
      <c r="F87"/>
      <c r="G87"/>
      <c r="H87"/>
      <c r="I87"/>
      <c r="J87"/>
      <c r="K87"/>
      <c r="P87" s="24"/>
      <c r="Q87" s="25"/>
      <c r="R87" s="14"/>
      <c r="S87" s="26"/>
      <c r="T87" s="27"/>
    </row>
    <row r="88" spans="1:20" x14ac:dyDescent="0.25">
      <c r="A88"/>
      <c r="B88"/>
      <c r="C88"/>
      <c r="D88"/>
      <c r="E88"/>
      <c r="F88"/>
      <c r="G88"/>
      <c r="H88"/>
      <c r="I88"/>
      <c r="J88"/>
      <c r="K88"/>
      <c r="O88" s="40"/>
      <c r="P88" s="24"/>
      <c r="Q88" s="25"/>
      <c r="R88" s="14"/>
      <c r="S88" s="26"/>
      <c r="T88" s="27"/>
    </row>
    <row r="89" spans="1:20" x14ac:dyDescent="0.25">
      <c r="A89"/>
      <c r="B89"/>
      <c r="C89"/>
      <c r="D89"/>
      <c r="E89"/>
      <c r="F89"/>
      <c r="G89"/>
      <c r="H89"/>
      <c r="I89"/>
      <c r="J89"/>
      <c r="K89"/>
      <c r="L89" s="2"/>
      <c r="M89" s="2"/>
      <c r="N89" s="2"/>
      <c r="P89" s="24"/>
      <c r="Q89" s="25"/>
      <c r="R89" s="14"/>
      <c r="S89" s="26"/>
      <c r="T89" s="27"/>
    </row>
    <row r="90" spans="1:20" x14ac:dyDescent="0.25">
      <c r="A90"/>
      <c r="B90"/>
      <c r="C90"/>
      <c r="D90"/>
      <c r="E90"/>
      <c r="F90"/>
      <c r="G90"/>
      <c r="H90"/>
      <c r="I90"/>
      <c r="J90"/>
      <c r="K90"/>
      <c r="L90" s="2"/>
      <c r="M90" s="2"/>
      <c r="N90" s="2"/>
      <c r="P90" s="24"/>
      <c r="Q90" s="25"/>
      <c r="R90" s="14"/>
      <c r="S90" s="26"/>
      <c r="T90" s="27"/>
    </row>
    <row r="91" spans="1:20" x14ac:dyDescent="0.25">
      <c r="A91"/>
      <c r="B91"/>
      <c r="C91"/>
      <c r="D91"/>
      <c r="E91"/>
      <c r="F91"/>
      <c r="G91"/>
      <c r="H91"/>
      <c r="I91"/>
      <c r="J91"/>
      <c r="K91"/>
      <c r="L91" s="2"/>
      <c r="M91" s="2"/>
      <c r="N91" s="2"/>
      <c r="P91" s="24"/>
      <c r="Q91" s="25"/>
      <c r="R91" s="14"/>
      <c r="S91" s="26"/>
      <c r="T91" s="27"/>
    </row>
    <row r="92" spans="1:20" x14ac:dyDescent="0.25">
      <c r="A92"/>
      <c r="B92"/>
      <c r="C92"/>
      <c r="D92"/>
      <c r="E92"/>
      <c r="F92"/>
      <c r="G92"/>
      <c r="H92"/>
      <c r="I92"/>
      <c r="J92"/>
      <c r="K92"/>
      <c r="L92" s="2"/>
      <c r="M92" s="2"/>
      <c r="N92" s="2"/>
      <c r="P92" s="24"/>
      <c r="Q92" s="25"/>
      <c r="R92" s="14"/>
      <c r="S92" s="26"/>
      <c r="T92" s="27"/>
    </row>
    <row r="93" spans="1:20" x14ac:dyDescent="0.25">
      <c r="A93" s="41"/>
      <c r="B93" s="41"/>
      <c r="C93" s="41"/>
      <c r="D93" s="41"/>
      <c r="E93" s="41"/>
      <c r="F93" s="41"/>
      <c r="G93" s="41"/>
      <c r="H93" s="41"/>
      <c r="I93" s="41"/>
      <c r="J93" s="41"/>
      <c r="K93" s="41"/>
      <c r="L93" s="2"/>
      <c r="M93" s="2"/>
      <c r="N93" s="2"/>
      <c r="P93" s="24"/>
      <c r="Q93" s="25"/>
      <c r="R93" s="14"/>
      <c r="S93" s="26"/>
      <c r="T93" s="27"/>
    </row>
  </sheetData>
  <mergeCells count="15">
    <mergeCell ref="J16:N16"/>
    <mergeCell ref="A18:T18"/>
    <mergeCell ref="A19:O19"/>
    <mergeCell ref="J10:N10"/>
    <mergeCell ref="J11:N11"/>
    <mergeCell ref="J12:N12"/>
    <mergeCell ref="J13:N13"/>
    <mergeCell ref="J14:N14"/>
    <mergeCell ref="J15:N15"/>
    <mergeCell ref="J9:N9"/>
    <mergeCell ref="J3:L3"/>
    <mergeCell ref="J4:L4"/>
    <mergeCell ref="J5:L5"/>
    <mergeCell ref="J6:L6"/>
    <mergeCell ref="J8:N8"/>
  </mergeCells>
  <conditionalFormatting sqref="S20:S92">
    <cfRule type="cellIs" dxfId="5" priority="7" operator="lessThan">
      <formula>0</formula>
    </cfRule>
  </conditionalFormatting>
  <conditionalFormatting sqref="S93">
    <cfRule type="cellIs" dxfId="4" priority="6" operator="lessThan">
      <formula>0</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3"/>
  <sheetViews>
    <sheetView topLeftCell="A8" zoomScale="70" zoomScaleNormal="70" workbookViewId="0">
      <selection activeCell="A94" sqref="A94:XFD203"/>
    </sheetView>
  </sheetViews>
  <sheetFormatPr defaultRowHeight="15" x14ac:dyDescent="0.25"/>
  <cols>
    <col min="1" max="3" width="3.7109375" style="1" customWidth="1"/>
    <col min="4" max="5" width="3.7109375" style="20" customWidth="1"/>
    <col min="6" max="8" width="3.7109375" style="21" customWidth="1"/>
    <col min="9" max="9" width="3.7109375" style="22" customWidth="1"/>
    <col min="10" max="11" width="3.7109375" style="23" customWidth="1"/>
    <col min="12" max="15" width="3.7109375" style="1" customWidth="1"/>
    <col min="16" max="17" width="15.7109375" customWidth="1"/>
    <col min="18" max="19" width="15.7109375" hidden="1" customWidth="1"/>
    <col min="20" max="20" width="15.7109375" style="3" customWidth="1"/>
  </cols>
  <sheetData>
    <row r="1" spans="4:20" x14ac:dyDescent="0.25">
      <c r="D1" s="1"/>
      <c r="E1" s="1"/>
      <c r="F1" s="1"/>
      <c r="G1" s="1"/>
      <c r="H1" s="1"/>
      <c r="I1" s="2"/>
      <c r="J1" s="2"/>
      <c r="K1" s="2"/>
      <c r="L1" s="2"/>
      <c r="M1" s="2"/>
      <c r="N1" s="2"/>
    </row>
    <row r="2" spans="4:20" x14ac:dyDescent="0.25">
      <c r="D2" s="1"/>
      <c r="E2" s="1"/>
      <c r="F2" s="1"/>
      <c r="G2" s="1"/>
      <c r="H2" s="1"/>
      <c r="I2" s="2"/>
      <c r="J2" s="2"/>
      <c r="K2" s="2"/>
      <c r="L2" s="2"/>
      <c r="M2" s="2"/>
      <c r="N2" s="2"/>
    </row>
    <row r="3" spans="4:20" x14ac:dyDescent="0.25">
      <c r="D3" s="1"/>
      <c r="E3" s="1"/>
      <c r="F3" s="1"/>
      <c r="G3" s="1"/>
      <c r="H3" s="1"/>
      <c r="I3" s="4" t="s">
        <v>140</v>
      </c>
      <c r="J3" s="59">
        <v>3.3</v>
      </c>
      <c r="K3" s="59"/>
      <c r="L3" s="59"/>
      <c r="M3" s="2"/>
      <c r="N3" s="2"/>
    </row>
    <row r="4" spans="4:20" x14ac:dyDescent="0.25">
      <c r="D4" s="1"/>
      <c r="E4" s="1"/>
      <c r="F4" s="1"/>
      <c r="G4" s="1"/>
      <c r="H4" s="1"/>
      <c r="I4" s="5" t="s">
        <v>141</v>
      </c>
      <c r="J4" s="59">
        <v>1.5</v>
      </c>
      <c r="K4" s="59"/>
      <c r="L4" s="59"/>
      <c r="M4" s="2"/>
      <c r="N4" s="2"/>
    </row>
    <row r="5" spans="4:20" x14ac:dyDescent="0.25">
      <c r="D5" s="1"/>
      <c r="E5" s="1"/>
      <c r="F5" s="1"/>
      <c r="G5" s="1"/>
      <c r="H5" s="1"/>
      <c r="I5" s="5" t="s">
        <v>142</v>
      </c>
      <c r="J5" s="60">
        <v>24</v>
      </c>
      <c r="K5" s="60"/>
      <c r="L5" s="60"/>
      <c r="M5" s="2"/>
      <c r="N5" s="2"/>
    </row>
    <row r="6" spans="4:20" x14ac:dyDescent="0.25">
      <c r="D6" s="1"/>
      <c r="E6" s="1"/>
      <c r="F6" s="1"/>
      <c r="G6" s="1"/>
      <c r="H6" s="1"/>
      <c r="I6" s="5" t="s">
        <v>143</v>
      </c>
      <c r="J6" s="61">
        <f>J4/J3*(2^($J$5-1))</f>
        <v>3813003.6363636367</v>
      </c>
      <c r="K6" s="61"/>
      <c r="L6" s="61"/>
      <c r="M6" s="6"/>
      <c r="N6" s="6"/>
      <c r="O6" s="7"/>
    </row>
    <row r="7" spans="4:20" x14ac:dyDescent="0.25">
      <c r="D7" s="1"/>
      <c r="E7" s="1"/>
      <c r="F7" s="1"/>
      <c r="G7" s="1"/>
      <c r="H7" s="1"/>
      <c r="I7" s="8"/>
      <c r="J7" s="9"/>
      <c r="K7" s="9"/>
      <c r="L7" s="9"/>
      <c r="M7" s="9"/>
      <c r="N7" s="9"/>
      <c r="O7" s="10"/>
    </row>
    <row r="8" spans="4:20" x14ac:dyDescent="0.25">
      <c r="D8" s="1"/>
      <c r="E8" s="1"/>
      <c r="F8" s="1"/>
      <c r="G8" s="1"/>
      <c r="H8" s="1"/>
      <c r="I8" s="4" t="s">
        <v>144</v>
      </c>
      <c r="J8" s="62" t="s">
        <v>145</v>
      </c>
      <c r="K8" s="62"/>
      <c r="L8" s="62"/>
      <c r="M8" s="62"/>
      <c r="N8" s="62"/>
      <c r="O8" s="10"/>
    </row>
    <row r="9" spans="4:20" x14ac:dyDescent="0.25">
      <c r="D9" s="1"/>
      <c r="E9" s="1"/>
      <c r="F9" s="1"/>
      <c r="G9" s="1"/>
      <c r="H9" s="1"/>
      <c r="I9" s="11">
        <v>1</v>
      </c>
      <c r="J9" s="58">
        <f>2*10^-9</f>
        <v>2.0000000000000001E-9</v>
      </c>
      <c r="K9" s="58"/>
      <c r="L9" s="58"/>
      <c r="M9" s="58"/>
      <c r="N9" s="58"/>
      <c r="O9" s="12" t="s">
        <v>146</v>
      </c>
      <c r="T9" s="72" t="s">
        <v>190</v>
      </c>
    </row>
    <row r="10" spans="4:20" x14ac:dyDescent="0.25">
      <c r="D10" s="1"/>
      <c r="E10" s="1"/>
      <c r="F10" s="1"/>
      <c r="G10" s="1"/>
      <c r="H10" s="1"/>
      <c r="I10" s="11">
        <v>2</v>
      </c>
      <c r="J10" s="58">
        <f>20*10^-9</f>
        <v>2E-8</v>
      </c>
      <c r="K10" s="58"/>
      <c r="L10" s="58"/>
      <c r="M10" s="58"/>
      <c r="N10" s="58"/>
      <c r="O10" s="12" t="s">
        <v>147</v>
      </c>
      <c r="T10" s="72" t="s">
        <v>216</v>
      </c>
    </row>
    <row r="11" spans="4:20" x14ac:dyDescent="0.25">
      <c r="D11" s="1"/>
      <c r="E11" s="1"/>
      <c r="F11" s="1"/>
      <c r="G11" s="1"/>
      <c r="H11" s="1"/>
      <c r="I11" s="11">
        <v>3</v>
      </c>
      <c r="J11" s="58">
        <f>200*10^-9</f>
        <v>2.0000000000000002E-7</v>
      </c>
      <c r="K11" s="58"/>
      <c r="L11" s="58"/>
      <c r="M11" s="58"/>
      <c r="N11" s="58"/>
      <c r="O11" s="12" t="s">
        <v>148</v>
      </c>
      <c r="T11" s="70" t="s">
        <v>217</v>
      </c>
    </row>
    <row r="12" spans="4:20" x14ac:dyDescent="0.25">
      <c r="D12" s="1"/>
      <c r="E12" s="1"/>
      <c r="F12" s="1"/>
      <c r="G12" s="1"/>
      <c r="H12" s="1"/>
      <c r="I12" s="11">
        <v>4</v>
      </c>
      <c r="J12" s="58">
        <f>2*10^-6</f>
        <v>1.9999999999999999E-6</v>
      </c>
      <c r="K12" s="58"/>
      <c r="L12" s="58"/>
      <c r="M12" s="58"/>
      <c r="N12" s="58"/>
      <c r="O12" s="12" t="s">
        <v>149</v>
      </c>
      <c r="T12" s="72" t="s">
        <v>212</v>
      </c>
    </row>
    <row r="13" spans="4:20" x14ac:dyDescent="0.25">
      <c r="D13" s="1"/>
      <c r="E13" s="1"/>
      <c r="F13" s="1"/>
      <c r="G13" s="1"/>
      <c r="H13" s="1"/>
      <c r="I13" s="11">
        <v>5</v>
      </c>
      <c r="J13" s="58">
        <f>20*10^-6</f>
        <v>1.9999999999999998E-5</v>
      </c>
      <c r="K13" s="58"/>
      <c r="L13" s="58"/>
      <c r="M13" s="58"/>
      <c r="N13" s="58"/>
      <c r="O13" s="12" t="s">
        <v>150</v>
      </c>
    </row>
    <row r="14" spans="4:20" x14ac:dyDescent="0.25">
      <c r="D14" s="1"/>
      <c r="E14" s="1"/>
      <c r="F14" s="1"/>
      <c r="G14" s="1"/>
      <c r="H14" s="1"/>
      <c r="I14" s="11">
        <v>6</v>
      </c>
      <c r="J14" s="58">
        <f>200*10^-6</f>
        <v>1.9999999999999998E-4</v>
      </c>
      <c r="K14" s="58"/>
      <c r="L14" s="58"/>
      <c r="M14" s="58"/>
      <c r="N14" s="58"/>
      <c r="O14" s="12" t="s">
        <v>151</v>
      </c>
    </row>
    <row r="15" spans="4:20" x14ac:dyDescent="0.25">
      <c r="D15" s="1"/>
      <c r="E15" s="1"/>
      <c r="F15" s="1"/>
      <c r="G15" s="1"/>
      <c r="H15" s="1"/>
      <c r="I15" s="11">
        <v>7</v>
      </c>
      <c r="J15" s="58">
        <f>2*10^-3</f>
        <v>2E-3</v>
      </c>
      <c r="K15" s="58"/>
      <c r="L15" s="58"/>
      <c r="M15" s="58"/>
      <c r="N15" s="58"/>
      <c r="O15" s="12" t="s">
        <v>152</v>
      </c>
      <c r="R15" s="13"/>
      <c r="T15" s="14"/>
    </row>
    <row r="16" spans="4:20" x14ac:dyDescent="0.25">
      <c r="D16" s="1"/>
      <c r="E16" s="1"/>
      <c r="F16" s="1"/>
      <c r="G16" s="1"/>
      <c r="H16" s="1"/>
      <c r="I16" s="15">
        <v>8</v>
      </c>
      <c r="J16" s="58">
        <f>20*10^-3</f>
        <v>0.02</v>
      </c>
      <c r="K16" s="58"/>
      <c r="L16" s="58"/>
      <c r="M16" s="58"/>
      <c r="N16" s="58"/>
      <c r="O16" s="12" t="s">
        <v>153</v>
      </c>
    </row>
    <row r="17" spans="1:21" x14ac:dyDescent="0.25">
      <c r="D17" s="1"/>
      <c r="E17" s="1"/>
      <c r="F17" s="1"/>
      <c r="G17" s="1"/>
      <c r="H17" s="1"/>
      <c r="I17" s="2"/>
      <c r="J17" s="2"/>
      <c r="K17" s="2"/>
      <c r="L17" s="2"/>
      <c r="M17" s="2"/>
      <c r="N17" s="2"/>
    </row>
    <row r="18" spans="1:21" ht="18.75" x14ac:dyDescent="0.25">
      <c r="A18" s="63" t="s">
        <v>160</v>
      </c>
      <c r="B18" s="64"/>
      <c r="C18" s="64"/>
      <c r="D18" s="64"/>
      <c r="E18" s="64"/>
      <c r="F18" s="64"/>
      <c r="G18" s="64"/>
      <c r="H18" s="64"/>
      <c r="I18" s="64"/>
      <c r="J18" s="64"/>
      <c r="K18" s="64"/>
      <c r="L18" s="64"/>
      <c r="M18" s="64"/>
      <c r="N18" s="64"/>
      <c r="O18" s="64"/>
      <c r="P18" s="64"/>
      <c r="Q18" s="64"/>
      <c r="R18" s="64"/>
      <c r="S18" s="64"/>
      <c r="T18" s="64"/>
    </row>
    <row r="19" spans="1:21" ht="30" x14ac:dyDescent="0.25">
      <c r="A19" s="65" t="s">
        <v>154</v>
      </c>
      <c r="B19" s="65"/>
      <c r="C19" s="65"/>
      <c r="D19" s="65"/>
      <c r="E19" s="65"/>
      <c r="F19" s="65"/>
      <c r="G19" s="65"/>
      <c r="H19" s="65"/>
      <c r="I19" s="65"/>
      <c r="J19" s="65"/>
      <c r="K19" s="65"/>
      <c r="L19" s="65"/>
      <c r="M19" s="65"/>
      <c r="N19" s="65"/>
      <c r="O19" s="65"/>
      <c r="P19" s="16" t="s">
        <v>155</v>
      </c>
      <c r="Q19" s="17" t="s">
        <v>156</v>
      </c>
      <c r="R19" s="17" t="s">
        <v>157</v>
      </c>
      <c r="S19" s="17" t="s">
        <v>158</v>
      </c>
      <c r="T19" s="18" t="s">
        <v>159</v>
      </c>
    </row>
    <row r="20" spans="1:21" x14ac:dyDescent="0.25">
      <c r="A20">
        <v>1</v>
      </c>
      <c r="B20">
        <v>8</v>
      </c>
      <c r="C20">
        <v>8</v>
      </c>
      <c r="D20">
        <v>0</v>
      </c>
      <c r="E20">
        <v>0</v>
      </c>
      <c r="F20">
        <v>0</v>
      </c>
      <c r="G20">
        <v>4</v>
      </c>
      <c r="H20" t="s">
        <v>68</v>
      </c>
      <c r="I20">
        <v>8</v>
      </c>
      <c r="J20" t="s">
        <v>129</v>
      </c>
      <c r="K20">
        <v>61</v>
      </c>
      <c r="P20" s="24">
        <f t="shared" ref="P20:P50" si="0">IF((HEX2DEC(E20)*256) + HEX2DEC(D20) &gt;= 32768, (HEX2DEC(E20)*256) + HEX2DEC(D20)-65536, (HEX2DEC(E20)*256) + HEX2DEC(D20))</f>
        <v>0</v>
      </c>
      <c r="Q20" s="25">
        <f t="shared" ref="Q20:Q50" si="1">LOOKUP(VALUE(I20),$I$9:$I$16,$J$9:$J$16)</f>
        <v>0.02</v>
      </c>
      <c r="R20" s="14">
        <f t="shared" ref="R20:R50" si="2">(HEX2DEC(F20)*65536) + (HEX2DEC(G20)*256) + HEX2DEC(H20)</f>
        <v>1198</v>
      </c>
      <c r="S20" s="26">
        <f t="shared" ref="S20:S62" si="3">IF(R20&gt;=(2^($J$5-1)), -((2^$J$5)-R20), R20)</f>
        <v>1198</v>
      </c>
      <c r="T20" s="27">
        <f t="shared" ref="T20:T50" si="4">-(S20/$J$6*Q20)</f>
        <v>-6.2837600708007808E-6</v>
      </c>
    </row>
    <row r="21" spans="1:21" x14ac:dyDescent="0.25">
      <c r="A21">
        <v>1</v>
      </c>
      <c r="B21">
        <v>8</v>
      </c>
      <c r="C21">
        <v>8</v>
      </c>
      <c r="D21">
        <v>0</v>
      </c>
      <c r="E21">
        <v>0</v>
      </c>
      <c r="F21">
        <v>0</v>
      </c>
      <c r="G21">
        <v>4</v>
      </c>
      <c r="H21" t="s">
        <v>26</v>
      </c>
      <c r="I21">
        <v>1</v>
      </c>
      <c r="J21">
        <v>73</v>
      </c>
      <c r="K21">
        <v>97</v>
      </c>
      <c r="O21" s="40"/>
      <c r="P21" s="24">
        <f t="shared" si="0"/>
        <v>0</v>
      </c>
      <c r="Q21" s="25">
        <f t="shared" si="1"/>
        <v>2.0000000000000001E-9</v>
      </c>
      <c r="R21" s="14">
        <f t="shared" si="2"/>
        <v>1197</v>
      </c>
      <c r="S21" s="26">
        <f t="shared" si="3"/>
        <v>1197</v>
      </c>
      <c r="T21" s="27">
        <f t="shared" si="4"/>
        <v>-6.278514862060546E-13</v>
      </c>
    </row>
    <row r="22" spans="1:21" ht="18.75" customHeight="1" x14ac:dyDescent="0.25">
      <c r="A22">
        <v>1</v>
      </c>
      <c r="B22">
        <v>8</v>
      </c>
      <c r="C22">
        <v>8</v>
      </c>
      <c r="D22">
        <v>64</v>
      </c>
      <c r="E22">
        <v>0</v>
      </c>
      <c r="F22" t="s">
        <v>61</v>
      </c>
      <c r="G22" t="s">
        <v>7</v>
      </c>
      <c r="H22">
        <v>98</v>
      </c>
      <c r="I22">
        <v>8</v>
      </c>
      <c r="J22">
        <v>87</v>
      </c>
      <c r="K22">
        <v>12</v>
      </c>
      <c r="P22" s="24">
        <f t="shared" si="0"/>
        <v>100</v>
      </c>
      <c r="Q22" s="25">
        <f t="shared" si="1"/>
        <v>0.02</v>
      </c>
      <c r="R22" s="14">
        <f t="shared" si="2"/>
        <v>14655896</v>
      </c>
      <c r="S22" s="26">
        <f t="shared" si="3"/>
        <v>-2121320</v>
      </c>
      <c r="T22" s="27">
        <f t="shared" si="4"/>
        <v>1.1126766204833985E-2</v>
      </c>
      <c r="U22" t="s">
        <v>183</v>
      </c>
    </row>
    <row r="23" spans="1:21" x14ac:dyDescent="0.25">
      <c r="A23">
        <v>1</v>
      </c>
      <c r="B23">
        <v>8</v>
      </c>
      <c r="C23">
        <v>8</v>
      </c>
      <c r="D23" t="s">
        <v>34</v>
      </c>
      <c r="E23">
        <v>0</v>
      </c>
      <c r="F23">
        <v>0</v>
      </c>
      <c r="G23">
        <v>4</v>
      </c>
      <c r="H23" t="s">
        <v>122</v>
      </c>
      <c r="I23">
        <v>8</v>
      </c>
      <c r="J23" t="s">
        <v>21</v>
      </c>
      <c r="K23">
        <v>19</v>
      </c>
      <c r="P23" s="24">
        <f t="shared" si="0"/>
        <v>200</v>
      </c>
      <c r="Q23" s="25">
        <f t="shared" si="1"/>
        <v>0.02</v>
      </c>
      <c r="R23" s="14">
        <f t="shared" si="2"/>
        <v>1149</v>
      </c>
      <c r="S23" s="26">
        <f t="shared" si="3"/>
        <v>1149</v>
      </c>
      <c r="T23" s="27">
        <f t="shared" si="4"/>
        <v>-6.0267448425292966E-6</v>
      </c>
    </row>
    <row r="24" spans="1:21" x14ac:dyDescent="0.25">
      <c r="A24">
        <v>1</v>
      </c>
      <c r="B24">
        <v>8</v>
      </c>
      <c r="C24">
        <v>8</v>
      </c>
      <c r="D24" t="s">
        <v>34</v>
      </c>
      <c r="E24">
        <v>0</v>
      </c>
      <c r="F24" t="s">
        <v>69</v>
      </c>
      <c r="G24" t="s">
        <v>98</v>
      </c>
      <c r="H24">
        <v>22</v>
      </c>
      <c r="I24">
        <v>1</v>
      </c>
      <c r="J24">
        <v>16</v>
      </c>
      <c r="K24" t="s">
        <v>84</v>
      </c>
      <c r="P24" s="24">
        <f t="shared" si="0"/>
        <v>200</v>
      </c>
      <c r="Q24" s="25">
        <f t="shared" si="1"/>
        <v>2.0000000000000001E-9</v>
      </c>
      <c r="R24" s="14">
        <f t="shared" si="2"/>
        <v>16277026</v>
      </c>
      <c r="S24" s="26">
        <f t="shared" si="3"/>
        <v>-500190</v>
      </c>
      <c r="T24" s="27">
        <f t="shared" si="4"/>
        <v>2.6236009597778324E-10</v>
      </c>
    </row>
    <row r="25" spans="1:21" x14ac:dyDescent="0.25">
      <c r="A25">
        <v>1</v>
      </c>
      <c r="B25">
        <v>8</v>
      </c>
      <c r="C25">
        <v>8</v>
      </c>
      <c r="D25" t="s">
        <v>47</v>
      </c>
      <c r="E25">
        <v>1</v>
      </c>
      <c r="F25" t="s">
        <v>53</v>
      </c>
      <c r="G25" t="s">
        <v>83</v>
      </c>
      <c r="H25" t="s">
        <v>4</v>
      </c>
      <c r="I25">
        <v>8</v>
      </c>
      <c r="J25" t="s">
        <v>58</v>
      </c>
      <c r="K25" t="s">
        <v>164</v>
      </c>
      <c r="O25" s="40"/>
      <c r="P25" s="24">
        <f t="shared" si="0"/>
        <v>300</v>
      </c>
      <c r="Q25" s="25">
        <f t="shared" si="1"/>
        <v>0.02</v>
      </c>
      <c r="R25" s="14">
        <f t="shared" si="2"/>
        <v>13712104</v>
      </c>
      <c r="S25" s="26">
        <f t="shared" si="3"/>
        <v>-3065112</v>
      </c>
      <c r="T25" s="27">
        <f t="shared" si="4"/>
        <v>1.6077152252197264E-2</v>
      </c>
      <c r="U25" t="s">
        <v>183</v>
      </c>
    </row>
    <row r="26" spans="1:21" x14ac:dyDescent="0.25">
      <c r="A26">
        <v>1</v>
      </c>
      <c r="B26">
        <v>8</v>
      </c>
      <c r="C26">
        <v>8</v>
      </c>
      <c r="D26">
        <v>90</v>
      </c>
      <c r="E26">
        <v>1</v>
      </c>
      <c r="F26" t="s">
        <v>14</v>
      </c>
      <c r="G26" t="s">
        <v>45</v>
      </c>
      <c r="H26" t="s">
        <v>110</v>
      </c>
      <c r="I26">
        <v>8</v>
      </c>
      <c r="J26" t="s">
        <v>49</v>
      </c>
      <c r="K26">
        <v>16</v>
      </c>
      <c r="P26" s="24">
        <f t="shared" si="0"/>
        <v>400</v>
      </c>
      <c r="Q26" s="25">
        <f t="shared" si="1"/>
        <v>0.02</v>
      </c>
      <c r="R26" s="14">
        <f t="shared" si="2"/>
        <v>16775110</v>
      </c>
      <c r="S26" s="26">
        <f t="shared" si="3"/>
        <v>-2106</v>
      </c>
      <c r="T26" s="27">
        <f t="shared" si="4"/>
        <v>1.1046409606933594E-5</v>
      </c>
    </row>
    <row r="27" spans="1:21" x14ac:dyDescent="0.25">
      <c r="A27">
        <v>1</v>
      </c>
      <c r="B27">
        <v>8</v>
      </c>
      <c r="C27">
        <v>8</v>
      </c>
      <c r="D27">
        <v>90</v>
      </c>
      <c r="E27">
        <v>1</v>
      </c>
      <c r="F27" t="s">
        <v>25</v>
      </c>
      <c r="G27" t="s">
        <v>20</v>
      </c>
      <c r="H27" t="s">
        <v>94</v>
      </c>
      <c r="I27">
        <v>5</v>
      </c>
      <c r="J27">
        <v>29</v>
      </c>
      <c r="K27" t="s">
        <v>130</v>
      </c>
      <c r="O27" s="40"/>
      <c r="P27" s="24">
        <f t="shared" si="0"/>
        <v>400</v>
      </c>
      <c r="Q27" s="25">
        <f t="shared" si="1"/>
        <v>1.9999999999999998E-5</v>
      </c>
      <c r="R27" s="14">
        <f t="shared" si="2"/>
        <v>15592135</v>
      </c>
      <c r="S27" s="26">
        <f t="shared" si="3"/>
        <v>-1185081</v>
      </c>
      <c r="T27" s="27">
        <f t="shared" si="4"/>
        <v>6.2159972190856923E-6</v>
      </c>
    </row>
    <row r="28" spans="1:21" x14ac:dyDescent="0.25">
      <c r="A28">
        <v>1</v>
      </c>
      <c r="B28">
        <v>8</v>
      </c>
      <c r="C28">
        <v>8</v>
      </c>
      <c r="D28" t="s">
        <v>60</v>
      </c>
      <c r="E28">
        <v>1</v>
      </c>
      <c r="F28" t="s">
        <v>116</v>
      </c>
      <c r="G28" t="s">
        <v>31</v>
      </c>
      <c r="H28" t="s">
        <v>64</v>
      </c>
      <c r="I28">
        <v>5</v>
      </c>
      <c r="J28">
        <v>84</v>
      </c>
      <c r="K28">
        <v>93</v>
      </c>
      <c r="P28" s="24">
        <f t="shared" si="0"/>
        <v>500</v>
      </c>
      <c r="Q28" s="25">
        <f t="shared" si="1"/>
        <v>1.9999999999999998E-5</v>
      </c>
      <c r="R28" s="14">
        <f t="shared" si="2"/>
        <v>12508619</v>
      </c>
      <c r="S28" s="26">
        <f t="shared" si="3"/>
        <v>-4268597</v>
      </c>
      <c r="T28" s="27">
        <f t="shared" si="4"/>
        <v>2.2389682292938228E-5</v>
      </c>
    </row>
    <row r="29" spans="1:21" x14ac:dyDescent="0.25">
      <c r="A29">
        <v>1</v>
      </c>
      <c r="B29">
        <v>8</v>
      </c>
      <c r="C29">
        <v>8</v>
      </c>
      <c r="D29" t="s">
        <v>60</v>
      </c>
      <c r="E29">
        <v>1</v>
      </c>
      <c r="F29" t="s">
        <v>79</v>
      </c>
      <c r="G29">
        <v>49</v>
      </c>
      <c r="H29" t="s">
        <v>119</v>
      </c>
      <c r="I29">
        <v>6</v>
      </c>
      <c r="J29" t="s">
        <v>75</v>
      </c>
      <c r="K29" t="s">
        <v>70</v>
      </c>
      <c r="P29" s="24">
        <f t="shared" si="0"/>
        <v>500</v>
      </c>
      <c r="Q29" s="25">
        <f t="shared" si="1"/>
        <v>1.9999999999999998E-4</v>
      </c>
      <c r="R29" s="14">
        <f t="shared" si="2"/>
        <v>13584818</v>
      </c>
      <c r="S29" s="26">
        <f t="shared" si="3"/>
        <v>-3192398</v>
      </c>
      <c r="T29" s="27">
        <f t="shared" si="4"/>
        <v>1.6744793891906737E-4</v>
      </c>
    </row>
    <row r="30" spans="1:21" x14ac:dyDescent="0.25">
      <c r="A30">
        <v>1</v>
      </c>
      <c r="B30">
        <v>8</v>
      </c>
      <c r="C30">
        <v>8</v>
      </c>
      <c r="D30">
        <v>58</v>
      </c>
      <c r="E30">
        <v>2</v>
      </c>
      <c r="F30" t="s">
        <v>103</v>
      </c>
      <c r="G30" t="s">
        <v>82</v>
      </c>
      <c r="H30" t="s">
        <v>23</v>
      </c>
      <c r="I30">
        <v>6</v>
      </c>
      <c r="J30">
        <v>64</v>
      </c>
      <c r="K30" t="s">
        <v>61</v>
      </c>
      <c r="P30" s="24">
        <f t="shared" si="0"/>
        <v>600</v>
      </c>
      <c r="Q30" s="25">
        <f t="shared" si="1"/>
        <v>1.9999999999999998E-4</v>
      </c>
      <c r="R30" s="14">
        <f t="shared" si="2"/>
        <v>12644795</v>
      </c>
      <c r="S30" s="26">
        <f t="shared" si="3"/>
        <v>-4132421</v>
      </c>
      <c r="T30" s="27">
        <f t="shared" si="4"/>
        <v>2.1675410747528073E-4</v>
      </c>
    </row>
    <row r="31" spans="1:21" x14ac:dyDescent="0.25">
      <c r="A31">
        <v>1</v>
      </c>
      <c r="B31">
        <v>8</v>
      </c>
      <c r="C31">
        <v>8</v>
      </c>
      <c r="D31">
        <v>58</v>
      </c>
      <c r="E31">
        <v>2</v>
      </c>
      <c r="F31" t="s">
        <v>103</v>
      </c>
      <c r="G31" t="s">
        <v>133</v>
      </c>
      <c r="H31" t="s">
        <v>115</v>
      </c>
      <c r="I31">
        <v>7</v>
      </c>
      <c r="J31" t="s">
        <v>63</v>
      </c>
      <c r="K31" t="s">
        <v>95</v>
      </c>
      <c r="O31" s="40"/>
      <c r="P31" s="24">
        <f t="shared" si="0"/>
        <v>600</v>
      </c>
      <c r="Q31" s="25">
        <f t="shared" si="1"/>
        <v>2E-3</v>
      </c>
      <c r="R31" s="14">
        <f t="shared" si="2"/>
        <v>12586691</v>
      </c>
      <c r="S31" s="26">
        <f t="shared" si="3"/>
        <v>-4190525</v>
      </c>
      <c r="T31" s="27">
        <f t="shared" si="4"/>
        <v>2.1980178356170656E-3</v>
      </c>
    </row>
    <row r="32" spans="1:21" x14ac:dyDescent="0.25">
      <c r="A32">
        <v>1</v>
      </c>
      <c r="B32">
        <v>8</v>
      </c>
      <c r="C32">
        <v>8</v>
      </c>
      <c r="D32">
        <v>58</v>
      </c>
      <c r="E32">
        <v>2</v>
      </c>
      <c r="F32" t="s">
        <v>29</v>
      </c>
      <c r="G32" t="s">
        <v>61</v>
      </c>
      <c r="H32" t="s">
        <v>32</v>
      </c>
      <c r="I32">
        <v>8</v>
      </c>
      <c r="J32" t="s">
        <v>14</v>
      </c>
      <c r="K32" t="s">
        <v>70</v>
      </c>
      <c r="P32" s="24">
        <f t="shared" si="0"/>
        <v>600</v>
      </c>
      <c r="Q32" s="25">
        <f t="shared" si="1"/>
        <v>0.02</v>
      </c>
      <c r="R32" s="14">
        <f t="shared" si="2"/>
        <v>15785739</v>
      </c>
      <c r="S32" s="26">
        <f t="shared" si="3"/>
        <v>-991477</v>
      </c>
      <c r="T32" s="27">
        <f t="shared" si="4"/>
        <v>5.2005038261413571E-3</v>
      </c>
      <c r="U32" t="s">
        <v>183</v>
      </c>
    </row>
    <row r="33" spans="1:21" x14ac:dyDescent="0.25">
      <c r="A33">
        <v>1</v>
      </c>
      <c r="B33">
        <v>8</v>
      </c>
      <c r="C33">
        <v>8</v>
      </c>
      <c r="D33" t="s">
        <v>71</v>
      </c>
      <c r="E33">
        <v>2</v>
      </c>
      <c r="F33" t="s">
        <v>24</v>
      </c>
      <c r="G33" t="s">
        <v>68</v>
      </c>
      <c r="H33">
        <v>9</v>
      </c>
      <c r="I33">
        <v>8</v>
      </c>
      <c r="J33" t="s">
        <v>23</v>
      </c>
      <c r="K33" t="s">
        <v>8</v>
      </c>
      <c r="O33" s="40"/>
      <c r="P33" s="24">
        <f t="shared" si="0"/>
        <v>700</v>
      </c>
      <c r="Q33" s="25">
        <f t="shared" si="1"/>
        <v>0.02</v>
      </c>
      <c r="R33" s="14">
        <f t="shared" si="2"/>
        <v>16625161</v>
      </c>
      <c r="S33" s="26">
        <f t="shared" si="3"/>
        <v>-152055</v>
      </c>
      <c r="T33" s="27">
        <f t="shared" si="4"/>
        <v>7.9756021499633779E-4</v>
      </c>
    </row>
    <row r="34" spans="1:21" x14ac:dyDescent="0.25">
      <c r="A34">
        <v>1</v>
      </c>
      <c r="B34">
        <v>8</v>
      </c>
      <c r="C34">
        <v>8</v>
      </c>
      <c r="D34" t="s">
        <v>71</v>
      </c>
      <c r="E34">
        <v>2</v>
      </c>
      <c r="F34" t="s">
        <v>74</v>
      </c>
      <c r="G34">
        <v>40</v>
      </c>
      <c r="H34" t="s">
        <v>164</v>
      </c>
      <c r="I34">
        <v>7</v>
      </c>
      <c r="J34" t="s">
        <v>60</v>
      </c>
      <c r="K34" t="s">
        <v>1</v>
      </c>
      <c r="P34" s="24">
        <f t="shared" si="0"/>
        <v>700</v>
      </c>
      <c r="Q34" s="25">
        <f t="shared" si="1"/>
        <v>2E-3</v>
      </c>
      <c r="R34" s="14">
        <f t="shared" si="2"/>
        <v>16531613</v>
      </c>
      <c r="S34" s="26">
        <f t="shared" si="3"/>
        <v>-245603</v>
      </c>
      <c r="T34" s="27">
        <f t="shared" si="4"/>
        <v>1.2882390022277832E-4</v>
      </c>
    </row>
    <row r="35" spans="1:21" x14ac:dyDescent="0.25">
      <c r="A35">
        <v>1</v>
      </c>
      <c r="B35">
        <v>8</v>
      </c>
      <c r="C35">
        <v>8</v>
      </c>
      <c r="D35" t="s">
        <v>71</v>
      </c>
      <c r="E35">
        <v>2</v>
      </c>
      <c r="F35" t="s">
        <v>67</v>
      </c>
      <c r="G35">
        <v>14</v>
      </c>
      <c r="H35">
        <v>78</v>
      </c>
      <c r="I35">
        <v>6</v>
      </c>
      <c r="J35">
        <v>38</v>
      </c>
      <c r="K35">
        <v>44</v>
      </c>
      <c r="P35" s="24">
        <f t="shared" si="0"/>
        <v>700</v>
      </c>
      <c r="Q35" s="25">
        <f t="shared" si="1"/>
        <v>1.9999999999999998E-4</v>
      </c>
      <c r="R35" s="14">
        <f t="shared" si="2"/>
        <v>14816376</v>
      </c>
      <c r="S35" s="26">
        <f t="shared" si="3"/>
        <v>-1960840</v>
      </c>
      <c r="T35" s="27">
        <f t="shared" si="4"/>
        <v>1.0285015106201171E-4</v>
      </c>
    </row>
    <row r="36" spans="1:21" x14ac:dyDescent="0.25">
      <c r="A36">
        <v>1</v>
      </c>
      <c r="B36">
        <v>8</v>
      </c>
      <c r="C36">
        <v>8</v>
      </c>
      <c r="D36">
        <v>20</v>
      </c>
      <c r="E36">
        <v>3</v>
      </c>
      <c r="F36" t="s">
        <v>103</v>
      </c>
      <c r="G36" t="s">
        <v>87</v>
      </c>
      <c r="H36" t="s">
        <v>37</v>
      </c>
      <c r="I36">
        <v>6</v>
      </c>
      <c r="J36" t="s">
        <v>83</v>
      </c>
      <c r="K36" t="s">
        <v>164</v>
      </c>
      <c r="P36" s="24">
        <f t="shared" si="0"/>
        <v>800</v>
      </c>
      <c r="Q36" s="25">
        <f t="shared" si="1"/>
        <v>1.9999999999999998E-4</v>
      </c>
      <c r="R36" s="14">
        <f t="shared" si="2"/>
        <v>12636388</v>
      </c>
      <c r="S36" s="26">
        <f t="shared" si="3"/>
        <v>-4140828</v>
      </c>
      <c r="T36" s="27">
        <f t="shared" si="4"/>
        <v>2.1719507217407224E-4</v>
      </c>
    </row>
    <row r="37" spans="1:21" x14ac:dyDescent="0.25">
      <c r="A37">
        <v>1</v>
      </c>
      <c r="B37">
        <v>8</v>
      </c>
      <c r="C37">
        <v>8</v>
      </c>
      <c r="D37">
        <v>20</v>
      </c>
      <c r="E37">
        <v>3</v>
      </c>
      <c r="F37" t="s">
        <v>103</v>
      </c>
      <c r="G37">
        <v>56</v>
      </c>
      <c r="H37">
        <v>66</v>
      </c>
      <c r="I37">
        <v>7</v>
      </c>
      <c r="J37" t="s">
        <v>166</v>
      </c>
      <c r="K37">
        <v>14</v>
      </c>
      <c r="O37" s="40"/>
      <c r="P37" s="24">
        <f t="shared" si="0"/>
        <v>800</v>
      </c>
      <c r="Q37" s="25">
        <f t="shared" si="1"/>
        <v>2E-3</v>
      </c>
      <c r="R37" s="14">
        <f t="shared" si="2"/>
        <v>12605030</v>
      </c>
      <c r="S37" s="26">
        <f t="shared" si="3"/>
        <v>-4172186</v>
      </c>
      <c r="T37" s="27">
        <f t="shared" si="4"/>
        <v>2.1883986473083495E-3</v>
      </c>
    </row>
    <row r="38" spans="1:21" x14ac:dyDescent="0.25">
      <c r="A38">
        <v>1</v>
      </c>
      <c r="B38">
        <v>8</v>
      </c>
      <c r="C38">
        <v>8</v>
      </c>
      <c r="D38">
        <v>20</v>
      </c>
      <c r="E38">
        <v>3</v>
      </c>
      <c r="F38" t="s">
        <v>132</v>
      </c>
      <c r="G38">
        <v>26</v>
      </c>
      <c r="H38">
        <v>59</v>
      </c>
      <c r="I38">
        <v>8</v>
      </c>
      <c r="J38" t="s">
        <v>176</v>
      </c>
      <c r="K38">
        <v>67</v>
      </c>
      <c r="P38" s="24">
        <f t="shared" si="0"/>
        <v>800</v>
      </c>
      <c r="Q38" s="25">
        <f t="shared" si="1"/>
        <v>0.02</v>
      </c>
      <c r="R38" s="14">
        <f t="shared" si="2"/>
        <v>14231129</v>
      </c>
      <c r="S38" s="26">
        <f t="shared" si="3"/>
        <v>-2546087</v>
      </c>
      <c r="T38" s="27">
        <f t="shared" si="4"/>
        <v>1.3354757785797118E-2</v>
      </c>
      <c r="U38" t="s">
        <v>183</v>
      </c>
    </row>
    <row r="39" spans="1:21" x14ac:dyDescent="0.25">
      <c r="A39">
        <v>1</v>
      </c>
      <c r="B39">
        <v>8</v>
      </c>
      <c r="C39">
        <v>8</v>
      </c>
      <c r="D39">
        <v>84</v>
      </c>
      <c r="E39">
        <v>3</v>
      </c>
      <c r="F39" t="s">
        <v>51</v>
      </c>
      <c r="G39">
        <v>94</v>
      </c>
      <c r="H39">
        <v>27</v>
      </c>
      <c r="I39">
        <v>8</v>
      </c>
      <c r="J39" t="s">
        <v>116</v>
      </c>
      <c r="K39">
        <v>40</v>
      </c>
      <c r="O39" s="40"/>
      <c r="P39" s="24">
        <f t="shared" si="0"/>
        <v>900</v>
      </c>
      <c r="Q39" s="25">
        <f t="shared" si="1"/>
        <v>0.02</v>
      </c>
      <c r="R39" s="14">
        <f t="shared" si="2"/>
        <v>16421927</v>
      </c>
      <c r="S39" s="26">
        <f t="shared" si="3"/>
        <v>-355289</v>
      </c>
      <c r="T39" s="27">
        <f t="shared" si="4"/>
        <v>1.8635649681091307E-3</v>
      </c>
    </row>
    <row r="40" spans="1:21" x14ac:dyDescent="0.25">
      <c r="A40">
        <v>1</v>
      </c>
      <c r="B40">
        <v>8</v>
      </c>
      <c r="C40">
        <v>8</v>
      </c>
      <c r="D40">
        <v>84</v>
      </c>
      <c r="E40">
        <v>3</v>
      </c>
      <c r="F40" t="s">
        <v>43</v>
      </c>
      <c r="G40">
        <v>25</v>
      </c>
      <c r="H40">
        <v>28</v>
      </c>
      <c r="I40">
        <v>7</v>
      </c>
      <c r="J40" t="s">
        <v>128</v>
      </c>
      <c r="K40" t="s">
        <v>165</v>
      </c>
      <c r="P40" s="24">
        <f t="shared" si="0"/>
        <v>900</v>
      </c>
      <c r="Q40" s="25">
        <f t="shared" si="1"/>
        <v>2E-3</v>
      </c>
      <c r="R40" s="14">
        <f t="shared" si="2"/>
        <v>16327976</v>
      </c>
      <c r="S40" s="26">
        <f t="shared" si="3"/>
        <v>-449240</v>
      </c>
      <c r="T40" s="27">
        <f t="shared" si="4"/>
        <v>2.3563575744628903E-4</v>
      </c>
    </row>
    <row r="41" spans="1:21" x14ac:dyDescent="0.25">
      <c r="A41">
        <v>1</v>
      </c>
      <c r="B41">
        <v>8</v>
      </c>
      <c r="C41">
        <v>8</v>
      </c>
      <c r="D41" t="s">
        <v>4</v>
      </c>
      <c r="E41">
        <v>3</v>
      </c>
      <c r="F41" t="s">
        <v>115</v>
      </c>
      <c r="G41">
        <v>26</v>
      </c>
      <c r="H41">
        <v>86</v>
      </c>
      <c r="I41">
        <v>7</v>
      </c>
      <c r="J41">
        <v>22</v>
      </c>
      <c r="K41">
        <v>3</v>
      </c>
      <c r="O41" s="40"/>
      <c r="P41" s="24">
        <f t="shared" si="0"/>
        <v>1000</v>
      </c>
      <c r="Q41" s="25">
        <f t="shared" si="1"/>
        <v>2E-3</v>
      </c>
      <c r="R41" s="14">
        <f t="shared" si="2"/>
        <v>12789382</v>
      </c>
      <c r="S41" s="26">
        <f t="shared" si="3"/>
        <v>-3987834</v>
      </c>
      <c r="T41" s="27">
        <f t="shared" si="4"/>
        <v>2.0917021751403805E-3</v>
      </c>
    </row>
    <row r="42" spans="1:21" x14ac:dyDescent="0.25">
      <c r="A42">
        <v>1</v>
      </c>
      <c r="B42">
        <v>8</v>
      </c>
      <c r="C42">
        <v>8</v>
      </c>
      <c r="D42" t="s">
        <v>4</v>
      </c>
      <c r="E42">
        <v>3</v>
      </c>
      <c r="F42" t="s">
        <v>99</v>
      </c>
      <c r="G42" t="s">
        <v>136</v>
      </c>
      <c r="H42" t="s">
        <v>15</v>
      </c>
      <c r="I42">
        <v>8</v>
      </c>
      <c r="J42">
        <v>29</v>
      </c>
      <c r="K42" t="s">
        <v>114</v>
      </c>
      <c r="P42" s="24">
        <f t="shared" si="0"/>
        <v>1000</v>
      </c>
      <c r="Q42" s="25">
        <f t="shared" si="1"/>
        <v>0.02</v>
      </c>
      <c r="R42" s="14">
        <f t="shared" si="2"/>
        <v>13871020</v>
      </c>
      <c r="S42" s="26">
        <f t="shared" si="3"/>
        <v>-2906196</v>
      </c>
      <c r="T42" s="27">
        <f t="shared" si="4"/>
        <v>1.5243604660034177E-2</v>
      </c>
      <c r="U42" t="s">
        <v>183</v>
      </c>
    </row>
    <row r="43" spans="1:21" x14ac:dyDescent="0.25">
      <c r="A43">
        <v>1</v>
      </c>
      <c r="B43">
        <v>8</v>
      </c>
      <c r="C43">
        <v>8</v>
      </c>
      <c r="D43" t="s">
        <v>38</v>
      </c>
      <c r="E43">
        <v>4</v>
      </c>
      <c r="F43" t="s">
        <v>30</v>
      </c>
      <c r="G43" t="s">
        <v>24</v>
      </c>
      <c r="H43" t="s">
        <v>68</v>
      </c>
      <c r="I43">
        <v>8</v>
      </c>
      <c r="J43" t="s">
        <v>121</v>
      </c>
      <c r="K43">
        <v>14</v>
      </c>
      <c r="O43" s="40"/>
      <c r="P43" s="52">
        <f t="shared" si="0"/>
        <v>1100</v>
      </c>
      <c r="Q43" s="47">
        <f t="shared" si="1"/>
        <v>0.02</v>
      </c>
      <c r="R43" s="48">
        <f t="shared" si="2"/>
        <v>16186798</v>
      </c>
      <c r="S43" s="49">
        <f t="shared" si="3"/>
        <v>-590418</v>
      </c>
      <c r="T43" s="50">
        <f t="shared" si="4"/>
        <v>3.0968656539916988E-3</v>
      </c>
    </row>
    <row r="44" spans="1:21" x14ac:dyDescent="0.25">
      <c r="A44">
        <v>1</v>
      </c>
      <c r="B44">
        <v>8</v>
      </c>
      <c r="C44">
        <v>8</v>
      </c>
      <c r="D44" t="s">
        <v>5</v>
      </c>
      <c r="E44">
        <v>4</v>
      </c>
      <c r="F44" t="s">
        <v>30</v>
      </c>
      <c r="G44" t="s">
        <v>27</v>
      </c>
      <c r="H44">
        <v>82</v>
      </c>
      <c r="I44">
        <v>8</v>
      </c>
      <c r="J44">
        <v>46</v>
      </c>
      <c r="K44">
        <v>32</v>
      </c>
      <c r="P44" s="52">
        <f t="shared" si="0"/>
        <v>1200</v>
      </c>
      <c r="Q44" s="47">
        <f t="shared" si="1"/>
        <v>0.02</v>
      </c>
      <c r="R44" s="48">
        <f t="shared" si="2"/>
        <v>16157570</v>
      </c>
      <c r="S44" s="49">
        <f t="shared" si="3"/>
        <v>-619646</v>
      </c>
      <c r="T44" s="50">
        <f t="shared" si="4"/>
        <v>3.2501726150512694E-3</v>
      </c>
    </row>
    <row r="45" spans="1:21" x14ac:dyDescent="0.25">
      <c r="A45">
        <v>1</v>
      </c>
      <c r="B45">
        <v>8</v>
      </c>
      <c r="C45">
        <v>8</v>
      </c>
      <c r="D45">
        <v>14</v>
      </c>
      <c r="E45">
        <v>5</v>
      </c>
      <c r="F45" t="s">
        <v>60</v>
      </c>
      <c r="G45">
        <v>68</v>
      </c>
      <c r="H45">
        <v>41</v>
      </c>
      <c r="I45">
        <v>8</v>
      </c>
      <c r="J45" t="s">
        <v>18</v>
      </c>
      <c r="K45">
        <v>68</v>
      </c>
      <c r="O45" s="40"/>
      <c r="P45" s="52">
        <f t="shared" si="0"/>
        <v>1300</v>
      </c>
      <c r="Q45" s="47">
        <f t="shared" si="1"/>
        <v>0.02</v>
      </c>
      <c r="R45" s="48">
        <f t="shared" si="2"/>
        <v>16017473</v>
      </c>
      <c r="S45" s="49">
        <f t="shared" si="3"/>
        <v>-759743</v>
      </c>
      <c r="T45" s="50">
        <f t="shared" si="4"/>
        <v>3.9850106239318842E-3</v>
      </c>
    </row>
    <row r="46" spans="1:21" x14ac:dyDescent="0.25">
      <c r="A46">
        <v>1</v>
      </c>
      <c r="B46">
        <v>8</v>
      </c>
      <c r="C46">
        <v>8</v>
      </c>
      <c r="D46">
        <v>78</v>
      </c>
      <c r="E46">
        <v>5</v>
      </c>
      <c r="F46" t="s">
        <v>39</v>
      </c>
      <c r="G46" t="s">
        <v>130</v>
      </c>
      <c r="H46" t="s">
        <v>54</v>
      </c>
      <c r="I46">
        <v>8</v>
      </c>
      <c r="J46">
        <v>93</v>
      </c>
      <c r="K46" t="s">
        <v>42</v>
      </c>
      <c r="P46" s="52">
        <f t="shared" si="0"/>
        <v>1400</v>
      </c>
      <c r="Q46" s="47">
        <f t="shared" si="1"/>
        <v>0.02</v>
      </c>
      <c r="R46" s="48">
        <f t="shared" si="2"/>
        <v>15875491</v>
      </c>
      <c r="S46" s="49">
        <f t="shared" si="3"/>
        <v>-901725</v>
      </c>
      <c r="T46" s="50">
        <f t="shared" si="4"/>
        <v>4.7297358512878411E-3</v>
      </c>
    </row>
    <row r="47" spans="1:21" x14ac:dyDescent="0.25">
      <c r="A47">
        <v>1</v>
      </c>
      <c r="B47">
        <v>8</v>
      </c>
      <c r="C47">
        <v>8</v>
      </c>
      <c r="D47" t="s">
        <v>81</v>
      </c>
      <c r="E47">
        <v>5</v>
      </c>
      <c r="F47" t="s">
        <v>29</v>
      </c>
      <c r="G47">
        <v>9</v>
      </c>
      <c r="H47">
        <v>38</v>
      </c>
      <c r="I47">
        <v>8</v>
      </c>
      <c r="J47" t="s">
        <v>7</v>
      </c>
      <c r="K47" t="s">
        <v>98</v>
      </c>
      <c r="P47" s="24">
        <f t="shared" si="0"/>
        <v>1500</v>
      </c>
      <c r="Q47" s="25">
        <f t="shared" si="1"/>
        <v>0.02</v>
      </c>
      <c r="R47" s="14">
        <f t="shared" si="2"/>
        <v>15731000</v>
      </c>
      <c r="S47" s="26">
        <f t="shared" si="3"/>
        <v>-1046216</v>
      </c>
      <c r="T47" s="27">
        <f t="shared" si="4"/>
        <v>5.4876213073730461E-3</v>
      </c>
    </row>
    <row r="48" spans="1:21" x14ac:dyDescent="0.25">
      <c r="A48">
        <v>1</v>
      </c>
      <c r="B48">
        <v>8</v>
      </c>
      <c r="C48">
        <v>8</v>
      </c>
      <c r="D48">
        <v>40</v>
      </c>
      <c r="E48">
        <v>6</v>
      </c>
      <c r="F48" t="s">
        <v>25</v>
      </c>
      <c r="G48" t="s">
        <v>89</v>
      </c>
      <c r="H48" t="s">
        <v>175</v>
      </c>
      <c r="I48">
        <v>8</v>
      </c>
      <c r="J48">
        <v>97</v>
      </c>
      <c r="K48" t="s">
        <v>22</v>
      </c>
      <c r="O48" s="40"/>
      <c r="P48" s="24">
        <f t="shared" si="0"/>
        <v>1600</v>
      </c>
      <c r="Q48" s="25">
        <f t="shared" si="1"/>
        <v>0.02</v>
      </c>
      <c r="R48" s="14">
        <f t="shared" si="2"/>
        <v>15584410</v>
      </c>
      <c r="S48" s="26">
        <f t="shared" si="3"/>
        <v>-1192806</v>
      </c>
      <c r="T48" s="27">
        <f t="shared" si="4"/>
        <v>6.256516456604003E-3</v>
      </c>
    </row>
    <row r="49" spans="1:20" x14ac:dyDescent="0.25">
      <c r="A49">
        <v>1</v>
      </c>
      <c r="B49">
        <v>8</v>
      </c>
      <c r="C49">
        <v>8</v>
      </c>
      <c r="D49" t="s">
        <v>80</v>
      </c>
      <c r="E49">
        <v>6</v>
      </c>
      <c r="F49" t="s">
        <v>13</v>
      </c>
      <c r="G49" t="s">
        <v>18</v>
      </c>
      <c r="H49">
        <v>74</v>
      </c>
      <c r="I49">
        <v>8</v>
      </c>
      <c r="J49" t="s">
        <v>15</v>
      </c>
      <c r="K49" t="s">
        <v>74</v>
      </c>
      <c r="P49" s="24">
        <f t="shared" si="0"/>
        <v>1700</v>
      </c>
      <c r="Q49" s="25">
        <f t="shared" si="1"/>
        <v>0.02</v>
      </c>
      <c r="R49" s="14">
        <f t="shared" si="2"/>
        <v>15450740</v>
      </c>
      <c r="S49" s="26">
        <f t="shared" si="3"/>
        <v>-1326476</v>
      </c>
      <c r="T49" s="27">
        <f t="shared" si="4"/>
        <v>6.9576435089111323E-3</v>
      </c>
    </row>
    <row r="50" spans="1:20" x14ac:dyDescent="0.25">
      <c r="A50">
        <v>1</v>
      </c>
      <c r="B50">
        <v>8</v>
      </c>
      <c r="C50">
        <v>8</v>
      </c>
      <c r="D50">
        <v>8</v>
      </c>
      <c r="E50">
        <v>7</v>
      </c>
      <c r="F50" t="s">
        <v>13</v>
      </c>
      <c r="G50">
        <v>35</v>
      </c>
      <c r="H50">
        <v>37</v>
      </c>
      <c r="I50">
        <v>8</v>
      </c>
      <c r="J50">
        <v>9</v>
      </c>
      <c r="K50">
        <v>92</v>
      </c>
      <c r="O50" s="40"/>
      <c r="P50" s="24">
        <f t="shared" si="0"/>
        <v>1800</v>
      </c>
      <c r="Q50" s="25">
        <f t="shared" si="1"/>
        <v>0.02</v>
      </c>
      <c r="R50" s="14">
        <f t="shared" si="2"/>
        <v>15414583</v>
      </c>
      <c r="S50" s="26">
        <f t="shared" si="3"/>
        <v>-1362633</v>
      </c>
      <c r="T50" s="27">
        <f t="shared" si="4"/>
        <v>7.1472945213317861E-3</v>
      </c>
    </row>
    <row r="51" spans="1:20" x14ac:dyDescent="0.25">
      <c r="A51">
        <v>1</v>
      </c>
      <c r="B51">
        <v>8</v>
      </c>
      <c r="C51">
        <v>8</v>
      </c>
      <c r="D51" t="s">
        <v>77</v>
      </c>
      <c r="E51">
        <v>7</v>
      </c>
      <c r="F51" t="s">
        <v>4</v>
      </c>
      <c r="G51" t="s">
        <v>22</v>
      </c>
      <c r="H51" t="s">
        <v>165</v>
      </c>
      <c r="I51">
        <v>8</v>
      </c>
      <c r="J51" t="s">
        <v>167</v>
      </c>
      <c r="K51" t="s">
        <v>35</v>
      </c>
      <c r="P51" s="24">
        <f t="shared" ref="P51:P61" si="5">IF((HEX2DEC(E51)*256) + HEX2DEC(D51) &gt;= 32768, (HEX2DEC(E51)*256) + HEX2DEC(D51)-65536, (HEX2DEC(E51)*256) + HEX2DEC(D51))</f>
        <v>1900</v>
      </c>
      <c r="Q51" s="25">
        <f t="shared" ref="Q51:Q61" si="6">LOOKUP(VALUE(I51),$I$9:$I$16,$J$9:$J$16)</f>
        <v>0.02</v>
      </c>
      <c r="R51" s="14">
        <f t="shared" ref="R51:R61" si="7">(HEX2DEC(F51)*65536) + (HEX2DEC(G51)*256) + HEX2DEC(H51)</f>
        <v>15266775</v>
      </c>
      <c r="S51" s="26">
        <f t="shared" si="3"/>
        <v>-1510441</v>
      </c>
      <c r="T51" s="27">
        <f t="shared" ref="T51:T61" si="8">-(S51/$J$6*Q51)</f>
        <v>7.922578334808349E-3</v>
      </c>
    </row>
    <row r="52" spans="1:20" x14ac:dyDescent="0.25">
      <c r="A52">
        <v>1</v>
      </c>
      <c r="B52">
        <v>8</v>
      </c>
      <c r="C52">
        <v>8</v>
      </c>
      <c r="D52" t="s">
        <v>87</v>
      </c>
      <c r="E52">
        <v>7</v>
      </c>
      <c r="F52" t="s">
        <v>91</v>
      </c>
      <c r="G52" t="s">
        <v>15</v>
      </c>
      <c r="H52">
        <v>38</v>
      </c>
      <c r="I52">
        <v>8</v>
      </c>
      <c r="J52" t="s">
        <v>89</v>
      </c>
      <c r="K52">
        <v>39</v>
      </c>
      <c r="O52" s="40"/>
      <c r="P52" s="24">
        <f t="shared" si="5"/>
        <v>2000</v>
      </c>
      <c r="Q52" s="25">
        <f t="shared" si="6"/>
        <v>0.02</v>
      </c>
      <c r="R52" s="14">
        <f t="shared" si="7"/>
        <v>15117368</v>
      </c>
      <c r="S52" s="26">
        <f t="shared" si="3"/>
        <v>-1659848</v>
      </c>
      <c r="T52" s="27">
        <f t="shared" si="8"/>
        <v>8.7062492370605458E-3</v>
      </c>
    </row>
    <row r="53" spans="1:20" x14ac:dyDescent="0.25">
      <c r="A53">
        <v>1</v>
      </c>
      <c r="B53">
        <v>8</v>
      </c>
      <c r="C53">
        <v>8</v>
      </c>
      <c r="D53">
        <v>34</v>
      </c>
      <c r="E53">
        <v>8</v>
      </c>
      <c r="F53" t="s">
        <v>37</v>
      </c>
      <c r="G53">
        <v>63</v>
      </c>
      <c r="H53" t="s">
        <v>6</v>
      </c>
      <c r="I53">
        <v>8</v>
      </c>
      <c r="J53" t="s">
        <v>59</v>
      </c>
      <c r="K53" t="s">
        <v>64</v>
      </c>
      <c r="P53" s="24">
        <f t="shared" si="5"/>
        <v>2100</v>
      </c>
      <c r="Q53" s="25">
        <f t="shared" si="6"/>
        <v>0.02</v>
      </c>
      <c r="R53" s="14">
        <f t="shared" si="7"/>
        <v>14967717</v>
      </c>
      <c r="S53" s="26">
        <f t="shared" si="3"/>
        <v>-1809499</v>
      </c>
      <c r="T53" s="27">
        <f t="shared" si="8"/>
        <v>9.4911999702453603E-3</v>
      </c>
    </row>
    <row r="54" spans="1:20" x14ac:dyDescent="0.25">
      <c r="A54">
        <v>1</v>
      </c>
      <c r="B54">
        <v>8</v>
      </c>
      <c r="C54">
        <v>8</v>
      </c>
      <c r="D54">
        <v>98</v>
      </c>
      <c r="E54">
        <v>8</v>
      </c>
      <c r="F54" t="s">
        <v>67</v>
      </c>
      <c r="G54">
        <v>20</v>
      </c>
      <c r="H54" t="s">
        <v>107</v>
      </c>
      <c r="I54">
        <v>8</v>
      </c>
      <c r="J54">
        <v>70</v>
      </c>
      <c r="K54" t="s">
        <v>40</v>
      </c>
      <c r="O54" s="40"/>
      <c r="P54" s="24">
        <f t="shared" si="5"/>
        <v>2200</v>
      </c>
      <c r="Q54" s="25">
        <f t="shared" si="6"/>
        <v>0.02</v>
      </c>
      <c r="R54" s="14">
        <f t="shared" si="7"/>
        <v>14819407</v>
      </c>
      <c r="S54" s="26">
        <f t="shared" si="3"/>
        <v>-1957809</v>
      </c>
      <c r="T54" s="27">
        <f t="shared" si="8"/>
        <v>1.0269116878509522E-2</v>
      </c>
    </row>
    <row r="55" spans="1:20" x14ac:dyDescent="0.25">
      <c r="A55">
        <v>1</v>
      </c>
      <c r="B55">
        <v>8</v>
      </c>
      <c r="C55">
        <v>8</v>
      </c>
      <c r="D55" t="s">
        <v>74</v>
      </c>
      <c r="E55">
        <v>8</v>
      </c>
      <c r="F55" t="s">
        <v>19</v>
      </c>
      <c r="G55" t="s">
        <v>11</v>
      </c>
      <c r="H55" t="s">
        <v>116</v>
      </c>
      <c r="I55">
        <v>8</v>
      </c>
      <c r="J55" t="s">
        <v>134</v>
      </c>
      <c r="K55">
        <v>55</v>
      </c>
      <c r="P55" s="24">
        <f t="shared" si="5"/>
        <v>2300</v>
      </c>
      <c r="Q55" s="25">
        <f t="shared" si="6"/>
        <v>0.02</v>
      </c>
      <c r="R55" s="14">
        <f t="shared" si="7"/>
        <v>14691262</v>
      </c>
      <c r="S55" s="26">
        <f t="shared" si="3"/>
        <v>-2085954</v>
      </c>
      <c r="T55" s="27">
        <f t="shared" si="8"/>
        <v>1.0941264152526855E-2</v>
      </c>
    </row>
    <row r="56" spans="1:20" x14ac:dyDescent="0.25">
      <c r="A56">
        <v>1</v>
      </c>
      <c r="B56">
        <v>8</v>
      </c>
      <c r="C56">
        <v>8</v>
      </c>
      <c r="D56">
        <v>60</v>
      </c>
      <c r="E56">
        <v>9</v>
      </c>
      <c r="F56" t="s">
        <v>61</v>
      </c>
      <c r="G56">
        <v>76</v>
      </c>
      <c r="H56" t="s">
        <v>20</v>
      </c>
      <c r="I56">
        <v>8</v>
      </c>
      <c r="J56" t="s">
        <v>131</v>
      </c>
      <c r="K56" t="s">
        <v>35</v>
      </c>
      <c r="O56" s="40"/>
      <c r="P56" s="24">
        <f t="shared" si="5"/>
        <v>2400</v>
      </c>
      <c r="Q56" s="25">
        <f t="shared" si="6"/>
        <v>0.02</v>
      </c>
      <c r="R56" s="14">
        <f t="shared" si="7"/>
        <v>14644970</v>
      </c>
      <c r="S56" s="26">
        <f t="shared" si="3"/>
        <v>-2132246</v>
      </c>
      <c r="T56" s="27">
        <f t="shared" si="8"/>
        <v>1.1184075355529784E-2</v>
      </c>
    </row>
    <row r="57" spans="1:20" x14ac:dyDescent="0.25">
      <c r="A57">
        <v>1</v>
      </c>
      <c r="B57">
        <v>8</v>
      </c>
      <c r="C57">
        <v>8</v>
      </c>
      <c r="D57" t="s">
        <v>9</v>
      </c>
      <c r="E57">
        <v>9</v>
      </c>
      <c r="F57" t="s">
        <v>31</v>
      </c>
      <c r="G57" t="s">
        <v>101</v>
      </c>
      <c r="H57">
        <v>68</v>
      </c>
      <c r="I57">
        <v>8</v>
      </c>
      <c r="J57">
        <v>37</v>
      </c>
      <c r="K57" t="s">
        <v>104</v>
      </c>
      <c r="P57" s="24">
        <f t="shared" si="5"/>
        <v>2500</v>
      </c>
      <c r="Q57" s="25">
        <f t="shared" si="6"/>
        <v>0.02</v>
      </c>
      <c r="R57" s="14">
        <f t="shared" si="7"/>
        <v>14491240</v>
      </c>
      <c r="S57" s="26">
        <f t="shared" si="3"/>
        <v>-2285976</v>
      </c>
      <c r="T57" s="27">
        <f t="shared" si="8"/>
        <v>1.1990421295166014E-2</v>
      </c>
    </row>
    <row r="58" spans="1:20" x14ac:dyDescent="0.25">
      <c r="A58">
        <v>1</v>
      </c>
      <c r="B58">
        <v>8</v>
      </c>
      <c r="C58">
        <v>8</v>
      </c>
      <c r="D58">
        <v>28</v>
      </c>
      <c r="E58" t="s">
        <v>0</v>
      </c>
      <c r="F58" t="s">
        <v>93</v>
      </c>
      <c r="G58" t="s">
        <v>89</v>
      </c>
      <c r="H58" t="s">
        <v>7</v>
      </c>
      <c r="I58">
        <v>8</v>
      </c>
      <c r="J58">
        <v>92</v>
      </c>
      <c r="K58" t="s">
        <v>98</v>
      </c>
      <c r="O58" s="40"/>
      <c r="P58" s="24">
        <f t="shared" si="5"/>
        <v>2600</v>
      </c>
      <c r="Q58" s="25">
        <f t="shared" si="6"/>
        <v>0.02</v>
      </c>
      <c r="R58" s="14">
        <f t="shared" si="7"/>
        <v>14339233</v>
      </c>
      <c r="S58" s="26">
        <f t="shared" si="3"/>
        <v>-2437983</v>
      </c>
      <c r="T58" s="27">
        <f t="shared" si="8"/>
        <v>1.2787729740142821E-2</v>
      </c>
    </row>
    <row r="59" spans="1:20" x14ac:dyDescent="0.25">
      <c r="A59">
        <v>1</v>
      </c>
      <c r="B59">
        <v>8</v>
      </c>
      <c r="C59">
        <v>8</v>
      </c>
      <c r="D59" t="s">
        <v>105</v>
      </c>
      <c r="E59" t="s">
        <v>0</v>
      </c>
      <c r="F59" t="s">
        <v>46</v>
      </c>
      <c r="G59" t="s">
        <v>112</v>
      </c>
      <c r="H59" t="s">
        <v>42</v>
      </c>
      <c r="I59">
        <v>8</v>
      </c>
      <c r="J59">
        <v>13</v>
      </c>
      <c r="K59" t="s">
        <v>171</v>
      </c>
      <c r="P59" s="24">
        <f t="shared" si="5"/>
        <v>2700</v>
      </c>
      <c r="Q59" s="25">
        <f t="shared" si="6"/>
        <v>0.02</v>
      </c>
      <c r="R59" s="14">
        <f t="shared" si="7"/>
        <v>14188348</v>
      </c>
      <c r="S59" s="26">
        <f t="shared" si="3"/>
        <v>-2588868</v>
      </c>
      <c r="T59" s="27">
        <f t="shared" si="8"/>
        <v>1.3579153060913085E-2</v>
      </c>
    </row>
    <row r="60" spans="1:20" x14ac:dyDescent="0.25">
      <c r="A60">
        <v>1</v>
      </c>
      <c r="B60">
        <v>8</v>
      </c>
      <c r="C60">
        <v>8</v>
      </c>
      <c r="D60" t="s">
        <v>29</v>
      </c>
      <c r="E60" t="s">
        <v>0</v>
      </c>
      <c r="F60" t="s">
        <v>59</v>
      </c>
      <c r="G60" t="s">
        <v>174</v>
      </c>
      <c r="H60" t="s">
        <v>77</v>
      </c>
      <c r="I60">
        <v>8</v>
      </c>
      <c r="J60">
        <v>86</v>
      </c>
      <c r="K60" t="s">
        <v>128</v>
      </c>
      <c r="O60" s="40"/>
      <c r="P60" s="24">
        <f t="shared" si="5"/>
        <v>2800</v>
      </c>
      <c r="Q60" s="25">
        <f t="shared" si="6"/>
        <v>0.02</v>
      </c>
      <c r="R60" s="14">
        <f t="shared" si="7"/>
        <v>14048620</v>
      </c>
      <c r="S60" s="26">
        <f t="shared" si="3"/>
        <v>-2728596</v>
      </c>
      <c r="T60" s="27">
        <f t="shared" si="8"/>
        <v>1.4312055587768553E-2</v>
      </c>
    </row>
    <row r="61" spans="1:20" x14ac:dyDescent="0.25">
      <c r="A61">
        <v>1</v>
      </c>
      <c r="B61">
        <v>8</v>
      </c>
      <c r="C61">
        <v>8</v>
      </c>
      <c r="D61">
        <v>54</v>
      </c>
      <c r="E61" t="s">
        <v>32</v>
      </c>
      <c r="F61" t="s">
        <v>96</v>
      </c>
      <c r="G61" t="s">
        <v>93</v>
      </c>
      <c r="H61">
        <v>24</v>
      </c>
      <c r="I61">
        <v>8</v>
      </c>
      <c r="J61">
        <v>24</v>
      </c>
      <c r="K61">
        <v>22</v>
      </c>
      <c r="P61" s="24">
        <f t="shared" si="5"/>
        <v>2900</v>
      </c>
      <c r="Q61" s="25">
        <f t="shared" si="6"/>
        <v>0.02</v>
      </c>
      <c r="R61" s="14">
        <f t="shared" si="7"/>
        <v>14015012</v>
      </c>
      <c r="S61" s="26">
        <f t="shared" si="3"/>
        <v>-2762204</v>
      </c>
      <c r="T61" s="27">
        <f t="shared" si="8"/>
        <v>1.4488336563110351E-2</v>
      </c>
    </row>
    <row r="62" spans="1:20" x14ac:dyDescent="0.25">
      <c r="A62">
        <v>1</v>
      </c>
      <c r="B62">
        <v>8</v>
      </c>
      <c r="C62">
        <v>8</v>
      </c>
      <c r="D62" t="s">
        <v>66</v>
      </c>
      <c r="E62" t="s">
        <v>32</v>
      </c>
      <c r="F62" t="s">
        <v>99</v>
      </c>
      <c r="G62">
        <v>88</v>
      </c>
      <c r="H62" t="s">
        <v>12</v>
      </c>
      <c r="I62">
        <v>8</v>
      </c>
      <c r="J62" t="s">
        <v>29</v>
      </c>
      <c r="K62" t="s">
        <v>165</v>
      </c>
      <c r="O62" s="40"/>
      <c r="P62" s="24">
        <f t="shared" ref="P62" si="9">IF((HEX2DEC(E62)*256) + HEX2DEC(D62) &gt;= 32768, (HEX2DEC(E62)*256) + HEX2DEC(D62)-65536, (HEX2DEC(E62)*256) + HEX2DEC(D62))</f>
        <v>3000</v>
      </c>
      <c r="Q62" s="25">
        <f t="shared" ref="Q62" si="10">LOOKUP(VALUE(I62),$I$9:$I$16,$J$9:$J$16)</f>
        <v>0.02</v>
      </c>
      <c r="R62" s="14">
        <f t="shared" ref="R62" si="11">(HEX2DEC(F62)*65536) + (HEX2DEC(G62)*256) + HEX2DEC(H62)</f>
        <v>13863072</v>
      </c>
      <c r="S62" s="26">
        <f t="shared" si="3"/>
        <v>-2914144</v>
      </c>
      <c r="T62" s="27">
        <f t="shared" ref="T62" si="12">-(S62/$J$6*Q62)</f>
        <v>1.5285293579101562E-2</v>
      </c>
    </row>
    <row r="63" spans="1:20" x14ac:dyDescent="0.25">
      <c r="A63"/>
      <c r="B63"/>
      <c r="C63"/>
      <c r="D63"/>
      <c r="E63"/>
      <c r="F63"/>
      <c r="G63"/>
      <c r="H63"/>
      <c r="I63"/>
      <c r="J63"/>
      <c r="K63"/>
      <c r="P63" s="24"/>
      <c r="Q63" s="25"/>
      <c r="R63" s="14"/>
      <c r="S63" s="26"/>
      <c r="T63" s="27"/>
    </row>
    <row r="64" spans="1:20" x14ac:dyDescent="0.25">
      <c r="A64"/>
      <c r="B64"/>
      <c r="C64"/>
      <c r="D64"/>
      <c r="E64"/>
      <c r="F64"/>
      <c r="G64"/>
      <c r="H64"/>
      <c r="I64"/>
      <c r="J64"/>
      <c r="K64"/>
      <c r="O64" s="40"/>
      <c r="P64" s="24"/>
      <c r="Q64" s="25"/>
      <c r="R64" s="14"/>
      <c r="S64" s="26"/>
      <c r="T64" s="27"/>
    </row>
    <row r="65" spans="1:20" x14ac:dyDescent="0.25">
      <c r="A65" s="41"/>
      <c r="B65" s="41"/>
      <c r="C65" s="41"/>
      <c r="D65" s="41"/>
      <c r="E65" s="41"/>
      <c r="F65" s="41"/>
      <c r="G65" s="41"/>
      <c r="H65" s="41"/>
      <c r="I65" s="41"/>
      <c r="J65"/>
      <c r="K65"/>
      <c r="P65" s="24"/>
      <c r="Q65" s="25"/>
      <c r="R65" s="14"/>
      <c r="S65" s="26"/>
      <c r="T65" s="27"/>
    </row>
    <row r="66" spans="1:20" x14ac:dyDescent="0.25">
      <c r="A66" s="41"/>
      <c r="B66" s="41"/>
      <c r="C66" s="41"/>
      <c r="D66" s="41"/>
      <c r="E66" s="41"/>
      <c r="F66" s="41"/>
      <c r="G66" s="41"/>
      <c r="H66" s="41"/>
      <c r="I66" s="41"/>
      <c r="J66"/>
      <c r="K66"/>
      <c r="O66" s="40"/>
      <c r="P66" s="24"/>
      <c r="Q66" s="25"/>
      <c r="R66" s="14"/>
      <c r="S66" s="26"/>
      <c r="T66" s="27"/>
    </row>
    <row r="67" spans="1:20" x14ac:dyDescent="0.25">
      <c r="A67" s="41"/>
      <c r="B67" s="41"/>
      <c r="C67" s="41"/>
      <c r="D67" s="41"/>
      <c r="E67" s="41"/>
      <c r="F67" s="41"/>
      <c r="G67" s="41"/>
      <c r="H67" s="41"/>
      <c r="I67" s="41"/>
      <c r="J67"/>
      <c r="K67"/>
      <c r="P67" s="24"/>
      <c r="Q67" s="25"/>
      <c r="R67" s="14"/>
      <c r="S67" s="26"/>
      <c r="T67" s="27"/>
    </row>
    <row r="68" spans="1:20" x14ac:dyDescent="0.25">
      <c r="A68" s="41"/>
      <c r="B68" s="41"/>
      <c r="C68" s="41"/>
      <c r="D68" s="41"/>
      <c r="E68" s="41"/>
      <c r="F68" s="41"/>
      <c r="G68" s="41"/>
      <c r="H68" s="41"/>
      <c r="I68" s="41"/>
      <c r="J68"/>
      <c r="K68"/>
      <c r="O68" s="40"/>
      <c r="P68" s="24"/>
      <c r="Q68" s="25"/>
      <c r="R68" s="14"/>
      <c r="S68" s="26"/>
      <c r="T68" s="27"/>
    </row>
    <row r="69" spans="1:20" x14ac:dyDescent="0.25">
      <c r="A69" s="41"/>
      <c r="B69" s="41"/>
      <c r="C69" s="41"/>
      <c r="D69" s="41"/>
      <c r="E69" s="41"/>
      <c r="F69" s="41"/>
      <c r="G69" s="41"/>
      <c r="H69" s="41"/>
      <c r="I69" s="41"/>
      <c r="J69"/>
      <c r="K69"/>
      <c r="P69" s="24"/>
      <c r="Q69" s="25"/>
      <c r="R69" s="14"/>
      <c r="S69" s="26"/>
      <c r="T69" s="27"/>
    </row>
    <row r="70" spans="1:20" x14ac:dyDescent="0.25">
      <c r="A70" s="41"/>
      <c r="B70" s="41"/>
      <c r="C70" s="41"/>
      <c r="D70" s="41"/>
      <c r="E70" s="41"/>
      <c r="F70" s="41"/>
      <c r="G70" s="41"/>
      <c r="H70" s="41"/>
      <c r="I70" s="41"/>
      <c r="J70"/>
      <c r="K70"/>
      <c r="O70" s="40"/>
      <c r="P70" s="24"/>
      <c r="Q70" s="25"/>
      <c r="R70" s="14"/>
      <c r="S70" s="26"/>
      <c r="T70" s="27"/>
    </row>
    <row r="71" spans="1:20" x14ac:dyDescent="0.25">
      <c r="A71" s="41"/>
      <c r="B71" s="41"/>
      <c r="C71" s="41"/>
      <c r="D71" s="41"/>
      <c r="E71" s="41"/>
      <c r="F71" s="41"/>
      <c r="G71" s="41"/>
      <c r="H71" s="41"/>
      <c r="I71" s="41"/>
      <c r="J71"/>
      <c r="K71"/>
      <c r="P71" s="24"/>
      <c r="Q71" s="25"/>
      <c r="R71" s="14"/>
      <c r="S71" s="26"/>
      <c r="T71" s="27"/>
    </row>
    <row r="72" spans="1:20" x14ac:dyDescent="0.25">
      <c r="A72" s="41"/>
      <c r="B72" s="41"/>
      <c r="C72" s="41"/>
      <c r="D72" s="41"/>
      <c r="E72" s="41"/>
      <c r="F72" s="41"/>
      <c r="G72" s="41"/>
      <c r="H72" s="41"/>
      <c r="I72" s="41"/>
      <c r="J72"/>
      <c r="K72"/>
      <c r="O72" s="40"/>
      <c r="P72" s="24"/>
      <c r="Q72" s="25"/>
      <c r="R72" s="14"/>
      <c r="S72" s="26"/>
      <c r="T72" s="27"/>
    </row>
    <row r="73" spans="1:20" x14ac:dyDescent="0.25">
      <c r="A73" s="41"/>
      <c r="B73" s="41"/>
      <c r="C73" s="41"/>
      <c r="D73" s="41"/>
      <c r="E73" s="41"/>
      <c r="F73" s="41"/>
      <c r="G73" s="41"/>
      <c r="H73" s="41"/>
      <c r="I73" s="41"/>
      <c r="J73"/>
      <c r="K73"/>
      <c r="P73" s="24"/>
      <c r="Q73" s="25"/>
      <c r="R73" s="14"/>
      <c r="S73" s="26"/>
      <c r="T73" s="27"/>
    </row>
    <row r="74" spans="1:20" x14ac:dyDescent="0.25">
      <c r="A74" s="41"/>
      <c r="B74" s="41"/>
      <c r="C74" s="41"/>
      <c r="D74" s="41"/>
      <c r="E74" s="41"/>
      <c r="F74" s="41"/>
      <c r="G74" s="41"/>
      <c r="H74" s="41"/>
      <c r="I74" s="41"/>
      <c r="J74"/>
      <c r="K74"/>
      <c r="O74" s="40"/>
      <c r="P74" s="24"/>
      <c r="Q74" s="25"/>
      <c r="R74" s="14"/>
      <c r="S74" s="26"/>
      <c r="T74" s="27"/>
    </row>
    <row r="75" spans="1:20" x14ac:dyDescent="0.25">
      <c r="A75" s="41"/>
      <c r="B75" s="41"/>
      <c r="C75" s="41"/>
      <c r="D75" s="41"/>
      <c r="E75" s="41"/>
      <c r="F75" s="41"/>
      <c r="G75" s="41"/>
      <c r="H75" s="41"/>
      <c r="I75" s="41"/>
      <c r="J75"/>
      <c r="K75"/>
      <c r="P75" s="24"/>
      <c r="Q75" s="25"/>
      <c r="R75" s="14"/>
      <c r="S75" s="26"/>
      <c r="T75" s="27"/>
    </row>
    <row r="76" spans="1:20" x14ac:dyDescent="0.25">
      <c r="A76" s="41"/>
      <c r="B76" s="41"/>
      <c r="C76" s="41"/>
      <c r="D76" s="41"/>
      <c r="E76" s="41"/>
      <c r="F76" s="41"/>
      <c r="G76" s="41"/>
      <c r="H76" s="41"/>
      <c r="I76" s="41"/>
      <c r="J76"/>
      <c r="K76"/>
      <c r="O76" s="40"/>
      <c r="P76" s="24"/>
      <c r="Q76" s="25"/>
      <c r="R76" s="14"/>
      <c r="S76" s="26"/>
      <c r="T76" s="27"/>
    </row>
    <row r="77" spans="1:20" x14ac:dyDescent="0.25">
      <c r="A77" s="41"/>
      <c r="B77" s="41"/>
      <c r="C77" s="41"/>
      <c r="D77" s="41"/>
      <c r="E77" s="41"/>
      <c r="F77" s="41"/>
      <c r="G77" s="41"/>
      <c r="H77" s="41"/>
      <c r="I77" s="41"/>
      <c r="J77"/>
      <c r="K77"/>
      <c r="P77" s="24"/>
      <c r="Q77" s="25"/>
      <c r="R77" s="14"/>
      <c r="S77" s="26"/>
      <c r="T77" s="27"/>
    </row>
    <row r="78" spans="1:20" x14ac:dyDescent="0.25">
      <c r="A78" s="41"/>
      <c r="B78" s="41"/>
      <c r="C78" s="41"/>
      <c r="D78" s="41"/>
      <c r="E78" s="41"/>
      <c r="F78" s="41"/>
      <c r="G78" s="41"/>
      <c r="H78" s="41"/>
      <c r="I78" s="41"/>
      <c r="J78"/>
      <c r="K78"/>
      <c r="O78" s="40"/>
      <c r="P78" s="24"/>
      <c r="Q78" s="25"/>
      <c r="R78" s="14"/>
      <c r="S78" s="26"/>
      <c r="T78" s="27"/>
    </row>
    <row r="79" spans="1:20" x14ac:dyDescent="0.25">
      <c r="A79" s="41"/>
      <c r="B79" s="41"/>
      <c r="C79" s="41"/>
      <c r="D79" s="41"/>
      <c r="E79" s="41"/>
      <c r="F79" s="41"/>
      <c r="G79" s="41"/>
      <c r="H79" s="41"/>
      <c r="I79" s="41"/>
      <c r="J79"/>
      <c r="K79"/>
      <c r="P79" s="24"/>
      <c r="Q79" s="25"/>
      <c r="R79" s="14"/>
      <c r="S79" s="26"/>
      <c r="T79" s="27"/>
    </row>
    <row r="80" spans="1:20" x14ac:dyDescent="0.25">
      <c r="A80" s="41"/>
      <c r="B80" s="41"/>
      <c r="C80" s="41"/>
      <c r="D80" s="41"/>
      <c r="E80" s="41"/>
      <c r="F80" s="41"/>
      <c r="G80" s="41"/>
      <c r="H80" s="41"/>
      <c r="I80" s="41"/>
      <c r="J80"/>
      <c r="K80"/>
      <c r="O80" s="40"/>
      <c r="P80" s="24"/>
      <c r="Q80" s="25"/>
      <c r="R80" s="14"/>
      <c r="S80" s="26"/>
      <c r="T80" s="27"/>
    </row>
    <row r="81" spans="1:20" x14ac:dyDescent="0.25">
      <c r="A81" s="41"/>
      <c r="B81" s="41"/>
      <c r="C81" s="41"/>
      <c r="D81" s="41"/>
      <c r="E81" s="41"/>
      <c r="F81" s="41"/>
      <c r="G81" s="41"/>
      <c r="H81" s="41"/>
      <c r="I81" s="41"/>
      <c r="J81"/>
      <c r="K81"/>
      <c r="P81" s="24"/>
      <c r="Q81" s="25"/>
      <c r="R81" s="14"/>
      <c r="S81" s="26"/>
      <c r="T81" s="27"/>
    </row>
    <row r="82" spans="1:20" x14ac:dyDescent="0.25">
      <c r="A82" s="41"/>
      <c r="B82" s="41"/>
      <c r="C82" s="41"/>
      <c r="D82" s="41"/>
      <c r="E82" s="41"/>
      <c r="F82" s="41"/>
      <c r="G82" s="41"/>
      <c r="H82" s="41"/>
      <c r="I82" s="41"/>
      <c r="J82"/>
      <c r="K82"/>
      <c r="O82" s="40"/>
      <c r="P82" s="24"/>
      <c r="Q82" s="25"/>
      <c r="R82" s="14"/>
      <c r="S82" s="26"/>
      <c r="T82" s="27"/>
    </row>
    <row r="83" spans="1:20" x14ac:dyDescent="0.25">
      <c r="A83" s="41"/>
      <c r="B83" s="41"/>
      <c r="C83" s="41"/>
      <c r="D83" s="41"/>
      <c r="E83" s="41"/>
      <c r="F83" s="41"/>
      <c r="G83" s="41"/>
      <c r="H83" s="41"/>
      <c r="I83" s="41"/>
      <c r="J83"/>
      <c r="K83"/>
      <c r="P83" s="24"/>
      <c r="Q83" s="25"/>
      <c r="R83" s="14"/>
      <c r="S83" s="26"/>
      <c r="T83" s="27"/>
    </row>
    <row r="84" spans="1:20" x14ac:dyDescent="0.25">
      <c r="A84" s="41"/>
      <c r="B84" s="41"/>
      <c r="C84" s="41"/>
      <c r="D84" s="41"/>
      <c r="E84" s="41"/>
      <c r="F84" s="41"/>
      <c r="G84" s="41"/>
      <c r="H84" s="41"/>
      <c r="I84" s="41"/>
      <c r="J84"/>
      <c r="K84"/>
      <c r="O84" s="40"/>
      <c r="P84" s="24"/>
      <c r="Q84" s="25"/>
      <c r="R84" s="14"/>
      <c r="S84" s="26"/>
      <c r="T84" s="27"/>
    </row>
    <row r="85" spans="1:20" x14ac:dyDescent="0.25">
      <c r="A85" s="41"/>
      <c r="B85" s="41"/>
      <c r="C85" s="41"/>
      <c r="D85" s="41"/>
      <c r="E85" s="41"/>
      <c r="F85" s="41"/>
      <c r="G85" s="41"/>
      <c r="H85" s="41"/>
      <c r="I85" s="41"/>
      <c r="J85"/>
      <c r="K85"/>
      <c r="P85" s="24"/>
      <c r="Q85" s="25"/>
      <c r="R85" s="14"/>
      <c r="S85" s="26"/>
      <c r="T85" s="27"/>
    </row>
    <row r="86" spans="1:20" x14ac:dyDescent="0.25">
      <c r="A86" s="41"/>
      <c r="B86" s="41"/>
      <c r="C86" s="41"/>
      <c r="D86" s="41"/>
      <c r="E86" s="41"/>
      <c r="F86" s="41"/>
      <c r="G86" s="41"/>
      <c r="H86" s="41"/>
      <c r="I86" s="41"/>
      <c r="J86"/>
      <c r="K86"/>
      <c r="O86" s="40"/>
      <c r="P86" s="24"/>
      <c r="Q86" s="25"/>
      <c r="R86" s="14"/>
      <c r="S86" s="26"/>
      <c r="T86" s="27"/>
    </row>
    <row r="87" spans="1:20" x14ac:dyDescent="0.25">
      <c r="A87" s="41"/>
      <c r="B87" s="41"/>
      <c r="C87" s="41"/>
      <c r="D87" s="41"/>
      <c r="E87" s="41"/>
      <c r="F87" s="41"/>
      <c r="G87" s="41"/>
      <c r="H87" s="41"/>
      <c r="I87" s="41"/>
      <c r="J87"/>
      <c r="K87"/>
      <c r="P87" s="24"/>
      <c r="Q87" s="25"/>
      <c r="R87" s="14"/>
      <c r="S87" s="26"/>
      <c r="T87" s="27"/>
    </row>
    <row r="88" spans="1:20" x14ac:dyDescent="0.25">
      <c r="A88" s="41"/>
      <c r="B88" s="41"/>
      <c r="C88" s="41"/>
      <c r="D88" s="41"/>
      <c r="E88" s="41"/>
      <c r="F88" s="41"/>
      <c r="G88" s="41"/>
      <c r="H88" s="41"/>
      <c r="I88" s="41"/>
      <c r="J88"/>
      <c r="K88"/>
      <c r="O88" s="40"/>
      <c r="P88" s="24"/>
      <c r="Q88" s="25"/>
      <c r="R88" s="14"/>
      <c r="S88" s="26"/>
      <c r="T88" s="27"/>
    </row>
    <row r="89" spans="1:20" x14ac:dyDescent="0.25">
      <c r="A89" s="41"/>
      <c r="B89" s="41"/>
      <c r="C89" s="41"/>
      <c r="D89" s="41"/>
      <c r="E89" s="41"/>
      <c r="F89" s="41"/>
      <c r="G89" s="41"/>
      <c r="H89" s="41"/>
      <c r="I89" s="41"/>
      <c r="J89"/>
      <c r="K89"/>
      <c r="L89" s="2"/>
      <c r="M89" s="2"/>
      <c r="N89" s="2"/>
      <c r="P89" s="24"/>
      <c r="Q89" s="25"/>
      <c r="R89" s="14"/>
      <c r="S89" s="26"/>
      <c r="T89" s="27"/>
    </row>
    <row r="90" spans="1:20" x14ac:dyDescent="0.25">
      <c r="A90" s="41"/>
      <c r="B90" s="41"/>
      <c r="C90" s="41"/>
      <c r="D90" s="41"/>
      <c r="E90" s="41"/>
      <c r="F90" s="41"/>
      <c r="G90" s="41"/>
      <c r="H90" s="41"/>
      <c r="I90" s="41"/>
      <c r="J90"/>
      <c r="K90"/>
      <c r="L90" s="2"/>
      <c r="M90" s="2"/>
      <c r="N90" s="2"/>
      <c r="P90" s="24"/>
      <c r="Q90" s="25"/>
      <c r="R90" s="14"/>
      <c r="S90" s="26"/>
      <c r="T90" s="27"/>
    </row>
    <row r="91" spans="1:20" x14ac:dyDescent="0.25">
      <c r="A91" s="41"/>
      <c r="B91" s="41"/>
      <c r="C91" s="41"/>
      <c r="D91" s="41"/>
      <c r="E91" s="41"/>
      <c r="F91" s="41"/>
      <c r="G91" s="41"/>
      <c r="H91" s="41"/>
      <c r="I91" s="41"/>
      <c r="J91"/>
      <c r="K91"/>
      <c r="L91" s="2"/>
      <c r="M91" s="2"/>
      <c r="N91" s="2"/>
      <c r="P91" s="24"/>
      <c r="Q91" s="25"/>
      <c r="R91" s="14"/>
      <c r="S91" s="26"/>
      <c r="T91" s="27"/>
    </row>
    <row r="92" spans="1:20" x14ac:dyDescent="0.25">
      <c r="A92" s="41"/>
      <c r="B92" s="41"/>
      <c r="C92" s="41"/>
      <c r="D92" s="41"/>
      <c r="E92" s="41"/>
      <c r="F92" s="41"/>
      <c r="G92" s="41"/>
      <c r="H92" s="41"/>
      <c r="I92" s="41"/>
      <c r="J92"/>
      <c r="K92"/>
      <c r="L92" s="2"/>
      <c r="M92" s="2"/>
      <c r="N92" s="2"/>
      <c r="P92" s="24"/>
      <c r="Q92" s="25"/>
      <c r="R92" s="14"/>
      <c r="S92" s="26"/>
      <c r="T92" s="27"/>
    </row>
    <row r="93" spans="1:20" x14ac:dyDescent="0.25">
      <c r="A93" s="41"/>
      <c r="B93" s="41"/>
      <c r="C93" s="41"/>
      <c r="D93" s="41"/>
      <c r="E93" s="41"/>
      <c r="F93" s="41"/>
      <c r="G93" s="41"/>
      <c r="H93" s="41"/>
      <c r="I93" s="41"/>
      <c r="J93" s="41"/>
      <c r="K93" s="41"/>
      <c r="L93" s="2"/>
      <c r="M93" s="2"/>
      <c r="N93" s="2"/>
      <c r="P93" s="24"/>
      <c r="Q93" s="25"/>
      <c r="R93" s="14"/>
      <c r="S93" s="26"/>
      <c r="T93" s="27"/>
    </row>
  </sheetData>
  <mergeCells count="15">
    <mergeCell ref="J16:N16"/>
    <mergeCell ref="A18:T18"/>
    <mergeCell ref="A19:O19"/>
    <mergeCell ref="J15:N15"/>
    <mergeCell ref="J3:L3"/>
    <mergeCell ref="J4:L4"/>
    <mergeCell ref="J5:L5"/>
    <mergeCell ref="J6:L6"/>
    <mergeCell ref="J8:N8"/>
    <mergeCell ref="J9:N9"/>
    <mergeCell ref="J10:N10"/>
    <mergeCell ref="J11:N11"/>
    <mergeCell ref="J12:N12"/>
    <mergeCell ref="J13:N13"/>
    <mergeCell ref="J14:N14"/>
  </mergeCells>
  <conditionalFormatting sqref="S20:S88">
    <cfRule type="cellIs" dxfId="3" priority="7" operator="lessThan">
      <formula>0</formula>
    </cfRule>
  </conditionalFormatting>
  <conditionalFormatting sqref="S89:S90 S93">
    <cfRule type="cellIs" dxfId="2" priority="6" operator="lessThan">
      <formula>0</formula>
    </cfRule>
  </conditionalFormatting>
  <conditionalFormatting sqref="S91:S92">
    <cfRule type="cellIs" dxfId="1" priority="4" operator="lessThan">
      <formula>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Flow</vt:lpstr>
      <vt:lpstr>1RangeSearch-Flow2</vt:lpstr>
      <vt:lpstr>1RangeSearch-Flow3</vt:lpstr>
      <vt:lpstr>2RangeSearch-Flow3</vt:lpstr>
      <vt:lpstr>3RangeSearch-Flow3</vt:lpstr>
      <vt:lpstr>Fixed20mA</vt:lpstr>
      <vt:lpstr>20mAto2nA_RemPrev</vt:lpstr>
      <vt:lpstr>20mAto2nA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Chai Pey Shang</dc:creator>
  <cp:lastModifiedBy>Chai Pey Shang</cp:lastModifiedBy>
  <dcterms:created xsi:type="dcterms:W3CDTF">2022-06-18T02:57:15Z</dcterms:created>
  <dcterms:modified xsi:type="dcterms:W3CDTF">2022-07-05T15:45:05Z</dcterms:modified>
</cp:coreProperties>
</file>